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Lzlbb\Grundbildung\Admin\Lehrlingswesen\Lohnabrechung\"/>
    </mc:Choice>
  </mc:AlternateContent>
  <xr:revisionPtr revIDLastSave="0" documentId="13_ncr:1_{654C9D5A-9FE4-4F95-919C-0ED1D8D3E50E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Januar" sheetId="1" r:id="rId1"/>
    <sheet name="Februar" sheetId="13" r:id="rId2"/>
    <sheet name="März" sheetId="12" r:id="rId3"/>
    <sheet name="April" sheetId="11" r:id="rId4"/>
    <sheet name="Mai" sheetId="10" r:id="rId5"/>
    <sheet name="Juni" sheetId="9" r:id="rId6"/>
    <sheet name="Juli" sheetId="8" r:id="rId7"/>
    <sheet name="August" sheetId="7" r:id="rId8"/>
    <sheet name="September" sheetId="6" r:id="rId9"/>
    <sheet name="Oktober" sheetId="5" r:id="rId10"/>
    <sheet name="November" sheetId="4" r:id="rId11"/>
    <sheet name="Dezember" sheetId="2" r:id="rId12"/>
    <sheet name="Tabelle3" sheetId="3" r:id="rId13"/>
  </sheets>
  <definedNames>
    <definedName name="_xlnm.Print_Area" localSheetId="0">Januar!$A$1:$R$62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3" i="1" l="1"/>
  <c r="I10" i="5" l="1"/>
  <c r="I8" i="5"/>
  <c r="C10" i="5"/>
  <c r="C8" i="5"/>
  <c r="C10" i="4"/>
  <c r="C8" i="4"/>
  <c r="I10" i="4"/>
  <c r="I8" i="4"/>
  <c r="I10" i="2"/>
  <c r="I10" i="6"/>
  <c r="I8" i="6"/>
  <c r="C10" i="6"/>
  <c r="C8" i="6"/>
  <c r="C10" i="7"/>
  <c r="C8" i="7"/>
  <c r="I10" i="7"/>
  <c r="I8" i="7"/>
  <c r="I10" i="8"/>
  <c r="I8" i="8"/>
  <c r="I10" i="13"/>
  <c r="I8" i="13"/>
  <c r="C10" i="13"/>
  <c r="C8" i="13"/>
  <c r="I10" i="12"/>
  <c r="I8" i="12"/>
  <c r="C10" i="12"/>
  <c r="C8" i="12"/>
  <c r="I10" i="11"/>
  <c r="I8" i="11"/>
  <c r="C10" i="11"/>
  <c r="C8" i="11"/>
  <c r="I10" i="10"/>
  <c r="I8" i="10"/>
  <c r="C10" i="10"/>
  <c r="C8" i="10"/>
  <c r="C10" i="8"/>
  <c r="C8" i="8"/>
  <c r="C10" i="9"/>
  <c r="C8" i="9"/>
  <c r="I10" i="9"/>
  <c r="I8" i="9"/>
  <c r="I8" i="2"/>
  <c r="C10" i="2"/>
  <c r="C8" i="2"/>
  <c r="I4" i="2"/>
  <c r="C4" i="2"/>
  <c r="I4" i="4"/>
  <c r="C4" i="4"/>
  <c r="I4" i="5"/>
  <c r="C4" i="5"/>
  <c r="I4" i="6"/>
  <c r="C4" i="6"/>
  <c r="I4" i="7"/>
  <c r="C4" i="7"/>
  <c r="I4" i="8"/>
  <c r="C4" i="8"/>
  <c r="I4" i="9"/>
  <c r="C4" i="9"/>
  <c r="I4" i="10"/>
  <c r="C4" i="10"/>
  <c r="I4" i="11"/>
  <c r="C4" i="11"/>
  <c r="I4" i="12"/>
  <c r="C4" i="12"/>
  <c r="I4" i="13"/>
  <c r="C4" i="13"/>
  <c r="O48" i="2"/>
  <c r="P48" i="2" s="1"/>
  <c r="O45" i="2"/>
  <c r="P45" i="2" s="1"/>
  <c r="O44" i="2"/>
  <c r="P44" i="2" s="1"/>
  <c r="O43" i="2"/>
  <c r="P43" i="2" s="1"/>
  <c r="O41" i="2"/>
  <c r="P41" i="2" s="1"/>
  <c r="P38" i="2"/>
  <c r="O38" i="2"/>
  <c r="O37" i="2"/>
  <c r="P37" i="2" s="1"/>
  <c r="O36" i="2"/>
  <c r="P36" i="2" s="1"/>
  <c r="P39" i="2" s="1"/>
  <c r="O34" i="2"/>
  <c r="P34" i="2" s="1"/>
  <c r="O31" i="2"/>
  <c r="P31" i="2" s="1"/>
  <c r="P30" i="2"/>
  <c r="O30" i="2"/>
  <c r="O29" i="2"/>
  <c r="P29" i="2" s="1"/>
  <c r="P32" i="2" s="1"/>
  <c r="O27" i="2"/>
  <c r="P27" i="2" s="1"/>
  <c r="I30" i="2" s="1"/>
  <c r="G27" i="2"/>
  <c r="G26" i="2"/>
  <c r="G25" i="2"/>
  <c r="O24" i="2"/>
  <c r="P24" i="2" s="1"/>
  <c r="P25" i="2" s="1"/>
  <c r="I29" i="2" s="1"/>
  <c r="I24" i="2"/>
  <c r="G24" i="2"/>
  <c r="P23" i="2"/>
  <c r="O23" i="2"/>
  <c r="P22" i="2"/>
  <c r="O22" i="2"/>
  <c r="I19" i="2"/>
  <c r="I26" i="2" s="1"/>
  <c r="O48" i="4"/>
  <c r="P48" i="4" s="1"/>
  <c r="O45" i="4"/>
  <c r="P45" i="4" s="1"/>
  <c r="P44" i="4"/>
  <c r="O44" i="4"/>
  <c r="O43" i="4"/>
  <c r="P43" i="4" s="1"/>
  <c r="P46" i="4" s="1"/>
  <c r="O41" i="4"/>
  <c r="P41" i="4" s="1"/>
  <c r="O38" i="4"/>
  <c r="P38" i="4" s="1"/>
  <c r="O37" i="4"/>
  <c r="P37" i="4" s="1"/>
  <c r="P36" i="4"/>
  <c r="P39" i="4" s="1"/>
  <c r="O36" i="4"/>
  <c r="O34" i="4"/>
  <c r="P34" i="4" s="1"/>
  <c r="O31" i="4"/>
  <c r="P31" i="4" s="1"/>
  <c r="O30" i="4"/>
  <c r="P30" i="4" s="1"/>
  <c r="P29" i="4"/>
  <c r="P32" i="4" s="1"/>
  <c r="O29" i="4"/>
  <c r="O27" i="4"/>
  <c r="P27" i="4" s="1"/>
  <c r="I30" i="4" s="1"/>
  <c r="G27" i="4"/>
  <c r="G26" i="4"/>
  <c r="G25" i="4"/>
  <c r="P24" i="4"/>
  <c r="O24" i="4"/>
  <c r="I24" i="4"/>
  <c r="G24" i="4"/>
  <c r="O23" i="4"/>
  <c r="P23" i="4" s="1"/>
  <c r="O22" i="4"/>
  <c r="P22" i="4" s="1"/>
  <c r="P25" i="4" s="1"/>
  <c r="I29" i="4" s="1"/>
  <c r="I19" i="4"/>
  <c r="I27" i="4" s="1"/>
  <c r="O48" i="5"/>
  <c r="P48" i="5" s="1"/>
  <c r="O45" i="5"/>
  <c r="P45" i="5" s="1"/>
  <c r="P44" i="5"/>
  <c r="O44" i="5"/>
  <c r="O43" i="5"/>
  <c r="P43" i="5" s="1"/>
  <c r="O41" i="5"/>
  <c r="P41" i="5" s="1"/>
  <c r="O38" i="5"/>
  <c r="P38" i="5" s="1"/>
  <c r="O37" i="5"/>
  <c r="P37" i="5" s="1"/>
  <c r="P36" i="5"/>
  <c r="P39" i="5" s="1"/>
  <c r="O36" i="5"/>
  <c r="O34" i="5"/>
  <c r="P34" i="5" s="1"/>
  <c r="O31" i="5"/>
  <c r="P31" i="5" s="1"/>
  <c r="O30" i="5"/>
  <c r="P30" i="5" s="1"/>
  <c r="P29" i="5"/>
  <c r="P32" i="5" s="1"/>
  <c r="O29" i="5"/>
  <c r="O27" i="5"/>
  <c r="P27" i="5" s="1"/>
  <c r="I30" i="5" s="1"/>
  <c r="G27" i="5"/>
  <c r="G26" i="5"/>
  <c r="G25" i="5"/>
  <c r="P24" i="5"/>
  <c r="O24" i="5"/>
  <c r="I24" i="5"/>
  <c r="G24" i="5"/>
  <c r="O23" i="5"/>
  <c r="P23" i="5" s="1"/>
  <c r="O22" i="5"/>
  <c r="P22" i="5" s="1"/>
  <c r="P25" i="5" s="1"/>
  <c r="I29" i="5" s="1"/>
  <c r="I19" i="5"/>
  <c r="I26" i="5" s="1"/>
  <c r="O48" i="6"/>
  <c r="P48" i="6" s="1"/>
  <c r="O45" i="6"/>
  <c r="P45" i="6" s="1"/>
  <c r="P44" i="6"/>
  <c r="P46" i="6" s="1"/>
  <c r="O44" i="6"/>
  <c r="P43" i="6"/>
  <c r="O43" i="6"/>
  <c r="P41" i="6"/>
  <c r="O41" i="6"/>
  <c r="O38" i="6"/>
  <c r="P38" i="6" s="1"/>
  <c r="O37" i="6"/>
  <c r="P37" i="6" s="1"/>
  <c r="O36" i="6"/>
  <c r="P36" i="6" s="1"/>
  <c r="O34" i="6"/>
  <c r="P34" i="6" s="1"/>
  <c r="O31" i="6"/>
  <c r="P31" i="6" s="1"/>
  <c r="O30" i="6"/>
  <c r="P30" i="6" s="1"/>
  <c r="I30" i="6"/>
  <c r="O29" i="6"/>
  <c r="P29" i="6" s="1"/>
  <c r="P32" i="6" s="1"/>
  <c r="P27" i="6"/>
  <c r="O27" i="6"/>
  <c r="G27" i="6"/>
  <c r="G26" i="6"/>
  <c r="G25" i="6"/>
  <c r="O24" i="6"/>
  <c r="P24" i="6" s="1"/>
  <c r="I24" i="6"/>
  <c r="G24" i="6"/>
  <c r="O23" i="6"/>
  <c r="P23" i="6" s="1"/>
  <c r="P25" i="6" s="1"/>
  <c r="I29" i="6" s="1"/>
  <c r="P22" i="6"/>
  <c r="O22" i="6"/>
  <c r="I19" i="6"/>
  <c r="I26" i="6" s="1"/>
  <c r="P48" i="7"/>
  <c r="O48" i="7"/>
  <c r="O45" i="7"/>
  <c r="P45" i="7" s="1"/>
  <c r="P44" i="7"/>
  <c r="O44" i="7"/>
  <c r="O43" i="7"/>
  <c r="P43" i="7" s="1"/>
  <c r="P46" i="7" s="1"/>
  <c r="O41" i="7"/>
  <c r="P41" i="7" s="1"/>
  <c r="O38" i="7"/>
  <c r="P38" i="7" s="1"/>
  <c r="O37" i="7"/>
  <c r="P37" i="7" s="1"/>
  <c r="P36" i="7"/>
  <c r="P39" i="7" s="1"/>
  <c r="O36" i="7"/>
  <c r="O34" i="7"/>
  <c r="P34" i="7" s="1"/>
  <c r="O31" i="7"/>
  <c r="P31" i="7" s="1"/>
  <c r="O30" i="7"/>
  <c r="P30" i="7" s="1"/>
  <c r="P29" i="7"/>
  <c r="P32" i="7" s="1"/>
  <c r="O29" i="7"/>
  <c r="O27" i="7"/>
  <c r="P27" i="7" s="1"/>
  <c r="I30" i="7" s="1"/>
  <c r="G27" i="7"/>
  <c r="G26" i="7"/>
  <c r="I25" i="7"/>
  <c r="G25" i="7"/>
  <c r="P24" i="7"/>
  <c r="O24" i="7"/>
  <c r="I24" i="7"/>
  <c r="G24" i="7"/>
  <c r="P23" i="7"/>
  <c r="O23" i="7"/>
  <c r="O22" i="7"/>
  <c r="P22" i="7" s="1"/>
  <c r="P25" i="7" s="1"/>
  <c r="I29" i="7" s="1"/>
  <c r="I19" i="7"/>
  <c r="O48" i="8"/>
  <c r="P48" i="8" s="1"/>
  <c r="O45" i="8"/>
  <c r="P45" i="8" s="1"/>
  <c r="O44" i="8"/>
  <c r="P44" i="8" s="1"/>
  <c r="O43" i="8"/>
  <c r="P43" i="8" s="1"/>
  <c r="O41" i="8"/>
  <c r="P41" i="8" s="1"/>
  <c r="O38" i="8"/>
  <c r="P38" i="8" s="1"/>
  <c r="O37" i="8"/>
  <c r="P37" i="8" s="1"/>
  <c r="O36" i="8"/>
  <c r="P36" i="8" s="1"/>
  <c r="P39" i="8" s="1"/>
  <c r="O34" i="8"/>
  <c r="P34" i="8" s="1"/>
  <c r="O31" i="8"/>
  <c r="P31" i="8" s="1"/>
  <c r="O30" i="8"/>
  <c r="P30" i="8" s="1"/>
  <c r="O29" i="8"/>
  <c r="P29" i="8" s="1"/>
  <c r="P32" i="8" s="1"/>
  <c r="O27" i="8"/>
  <c r="P27" i="8" s="1"/>
  <c r="I30" i="8" s="1"/>
  <c r="G27" i="8"/>
  <c r="G26" i="8"/>
  <c r="G25" i="8"/>
  <c r="O24" i="8"/>
  <c r="P24" i="8" s="1"/>
  <c r="I24" i="8"/>
  <c r="G24" i="8"/>
  <c r="O23" i="8"/>
  <c r="P23" i="8" s="1"/>
  <c r="P22" i="8"/>
  <c r="P25" i="8" s="1"/>
  <c r="I29" i="8" s="1"/>
  <c r="O22" i="8"/>
  <c r="I19" i="8"/>
  <c r="I26" i="8" s="1"/>
  <c r="O48" i="9"/>
  <c r="P48" i="9" s="1"/>
  <c r="O45" i="9"/>
  <c r="P45" i="9" s="1"/>
  <c r="O44" i="9"/>
  <c r="P44" i="9" s="1"/>
  <c r="P43" i="9"/>
  <c r="P46" i="9" s="1"/>
  <c r="O43" i="9"/>
  <c r="O41" i="9"/>
  <c r="P41" i="9" s="1"/>
  <c r="O38" i="9"/>
  <c r="P38" i="9" s="1"/>
  <c r="O37" i="9"/>
  <c r="P37" i="9" s="1"/>
  <c r="P36" i="9"/>
  <c r="P39" i="9" s="1"/>
  <c r="O36" i="9"/>
  <c r="O34" i="9"/>
  <c r="P34" i="9" s="1"/>
  <c r="O31" i="9"/>
  <c r="P31" i="9" s="1"/>
  <c r="O30" i="9"/>
  <c r="P30" i="9" s="1"/>
  <c r="I30" i="9"/>
  <c r="P29" i="9"/>
  <c r="P32" i="9" s="1"/>
  <c r="O29" i="9"/>
  <c r="P27" i="9"/>
  <c r="O27" i="9"/>
  <c r="G27" i="9"/>
  <c r="G26" i="9"/>
  <c r="G25" i="9"/>
  <c r="P24" i="9"/>
  <c r="O24" i="9"/>
  <c r="I24" i="9"/>
  <c r="G24" i="9"/>
  <c r="O23" i="9"/>
  <c r="P23" i="9" s="1"/>
  <c r="O22" i="9"/>
  <c r="P22" i="9" s="1"/>
  <c r="P25" i="9" s="1"/>
  <c r="I29" i="9" s="1"/>
  <c r="I19" i="9"/>
  <c r="I25" i="9" s="1"/>
  <c r="P48" i="10"/>
  <c r="O48" i="10"/>
  <c r="O45" i="10"/>
  <c r="P45" i="10" s="1"/>
  <c r="O44" i="10"/>
  <c r="P44" i="10" s="1"/>
  <c r="O43" i="10"/>
  <c r="P43" i="10" s="1"/>
  <c r="P46" i="10" s="1"/>
  <c r="P41" i="10"/>
  <c r="O41" i="10"/>
  <c r="O38" i="10"/>
  <c r="P38" i="10" s="1"/>
  <c r="O37" i="10"/>
  <c r="P37" i="10" s="1"/>
  <c r="O36" i="10"/>
  <c r="P36" i="10" s="1"/>
  <c r="P39" i="10" s="1"/>
  <c r="P34" i="10"/>
  <c r="O34" i="10"/>
  <c r="P31" i="10"/>
  <c r="O31" i="10"/>
  <c r="O30" i="10"/>
  <c r="P30" i="10" s="1"/>
  <c r="O29" i="10"/>
  <c r="P29" i="10" s="1"/>
  <c r="P32" i="10" s="1"/>
  <c r="O27" i="10"/>
  <c r="P27" i="10" s="1"/>
  <c r="I30" i="10" s="1"/>
  <c r="G27" i="10"/>
  <c r="G26" i="10"/>
  <c r="G25" i="10"/>
  <c r="O24" i="10"/>
  <c r="P24" i="10" s="1"/>
  <c r="I24" i="10"/>
  <c r="G24" i="10"/>
  <c r="O23" i="10"/>
  <c r="P23" i="10" s="1"/>
  <c r="O22" i="10"/>
  <c r="P22" i="10" s="1"/>
  <c r="I19" i="10"/>
  <c r="I25" i="10" s="1"/>
  <c r="O48" i="11"/>
  <c r="P48" i="11" s="1"/>
  <c r="O45" i="11"/>
  <c r="P45" i="11" s="1"/>
  <c r="O44" i="11"/>
  <c r="P44" i="11" s="1"/>
  <c r="O43" i="11"/>
  <c r="P43" i="11" s="1"/>
  <c r="P46" i="11" s="1"/>
  <c r="O41" i="11"/>
  <c r="P41" i="11" s="1"/>
  <c r="O38" i="11"/>
  <c r="P38" i="11" s="1"/>
  <c r="O37" i="11"/>
  <c r="P37" i="11" s="1"/>
  <c r="P36" i="11"/>
  <c r="O36" i="11"/>
  <c r="O34" i="11"/>
  <c r="P34" i="11" s="1"/>
  <c r="P31" i="11"/>
  <c r="O31" i="11"/>
  <c r="O30" i="11"/>
  <c r="P30" i="11" s="1"/>
  <c r="P32" i="11" s="1"/>
  <c r="P29" i="11"/>
  <c r="O29" i="11"/>
  <c r="O27" i="11"/>
  <c r="P27" i="11" s="1"/>
  <c r="I30" i="11" s="1"/>
  <c r="G27" i="11"/>
  <c r="I26" i="11"/>
  <c r="G26" i="11"/>
  <c r="G25" i="11"/>
  <c r="P24" i="11"/>
  <c r="O24" i="11"/>
  <c r="I24" i="11"/>
  <c r="G24" i="11"/>
  <c r="O23" i="11"/>
  <c r="P23" i="11" s="1"/>
  <c r="P22" i="11"/>
  <c r="P25" i="11" s="1"/>
  <c r="I29" i="11" s="1"/>
  <c r="O22" i="11"/>
  <c r="I19" i="11"/>
  <c r="I25" i="11" s="1"/>
  <c r="O48" i="12"/>
  <c r="P48" i="12" s="1"/>
  <c r="O45" i="12"/>
  <c r="P45" i="12" s="1"/>
  <c r="P44" i="12"/>
  <c r="O44" i="12"/>
  <c r="O43" i="12"/>
  <c r="P43" i="12" s="1"/>
  <c r="P46" i="12" s="1"/>
  <c r="O41" i="12"/>
  <c r="P41" i="12" s="1"/>
  <c r="O38" i="12"/>
  <c r="P38" i="12" s="1"/>
  <c r="O37" i="12"/>
  <c r="P37" i="12" s="1"/>
  <c r="O36" i="12"/>
  <c r="P36" i="12" s="1"/>
  <c r="P39" i="12" s="1"/>
  <c r="P34" i="12"/>
  <c r="O34" i="12"/>
  <c r="O31" i="12"/>
  <c r="P31" i="12" s="1"/>
  <c r="O30" i="12"/>
  <c r="P30" i="12" s="1"/>
  <c r="I30" i="12"/>
  <c r="O29" i="12"/>
  <c r="P29" i="12" s="1"/>
  <c r="P32" i="12" s="1"/>
  <c r="P27" i="12"/>
  <c r="O27" i="12"/>
  <c r="G27" i="12"/>
  <c r="G26" i="12"/>
  <c r="G25" i="12"/>
  <c r="O24" i="12"/>
  <c r="P24" i="12" s="1"/>
  <c r="I24" i="12"/>
  <c r="G24" i="12"/>
  <c r="O23" i="12"/>
  <c r="P23" i="12" s="1"/>
  <c r="O22" i="12"/>
  <c r="P22" i="12" s="1"/>
  <c r="P25" i="12" s="1"/>
  <c r="I29" i="12" s="1"/>
  <c r="I19" i="12"/>
  <c r="I25" i="12" s="1"/>
  <c r="P48" i="13"/>
  <c r="O48" i="13"/>
  <c r="P45" i="13"/>
  <c r="O45" i="13"/>
  <c r="O44" i="13"/>
  <c r="P44" i="13" s="1"/>
  <c r="P46" i="13" s="1"/>
  <c r="P43" i="13"/>
  <c r="O43" i="13"/>
  <c r="O41" i="13"/>
  <c r="P41" i="13" s="1"/>
  <c r="O38" i="13"/>
  <c r="P38" i="13" s="1"/>
  <c r="P37" i="13"/>
  <c r="O37" i="13"/>
  <c r="O36" i="13"/>
  <c r="P36" i="13" s="1"/>
  <c r="P39" i="13" s="1"/>
  <c r="P34" i="13"/>
  <c r="O34" i="13"/>
  <c r="P31" i="13"/>
  <c r="O31" i="13"/>
  <c r="O30" i="13"/>
  <c r="P30" i="13" s="1"/>
  <c r="O29" i="13"/>
  <c r="P29" i="13" s="1"/>
  <c r="P32" i="13" s="1"/>
  <c r="O27" i="13"/>
  <c r="P27" i="13" s="1"/>
  <c r="I30" i="13" s="1"/>
  <c r="G27" i="13"/>
  <c r="G26" i="13"/>
  <c r="G25" i="13"/>
  <c r="O24" i="13"/>
  <c r="P24" i="13" s="1"/>
  <c r="I24" i="13"/>
  <c r="G24" i="13"/>
  <c r="P23" i="13"/>
  <c r="O23" i="13"/>
  <c r="O22" i="13"/>
  <c r="P22" i="13" s="1"/>
  <c r="P25" i="13" s="1"/>
  <c r="I29" i="13" s="1"/>
  <c r="I19" i="13"/>
  <c r="I25" i="13" s="1"/>
  <c r="G25" i="1"/>
  <c r="I24" i="1"/>
  <c r="G26" i="1"/>
  <c r="G27" i="1"/>
  <c r="G24" i="1"/>
  <c r="O48" i="1"/>
  <c r="P48" i="1"/>
  <c r="O43" i="1"/>
  <c r="P43" i="1" s="1"/>
  <c r="O44" i="1"/>
  <c r="P44" i="1" s="1"/>
  <c r="O45" i="1"/>
  <c r="P45" i="1"/>
  <c r="O41" i="1"/>
  <c r="P41" i="1"/>
  <c r="O36" i="1"/>
  <c r="P36" i="1"/>
  <c r="O37" i="1"/>
  <c r="P37" i="1" s="1"/>
  <c r="O38" i="1"/>
  <c r="P38" i="1" s="1"/>
  <c r="I19" i="1"/>
  <c r="I27" i="1" s="1"/>
  <c r="O22" i="1"/>
  <c r="P22" i="1"/>
  <c r="O23" i="1"/>
  <c r="O24" i="1"/>
  <c r="P24" i="1"/>
  <c r="P25" i="1"/>
  <c r="I29" i="1"/>
  <c r="O27" i="1"/>
  <c r="P27" i="1"/>
  <c r="I30" i="1"/>
  <c r="O34" i="1"/>
  <c r="P34" i="1" s="1"/>
  <c r="O29" i="1"/>
  <c r="P29" i="1"/>
  <c r="O30" i="1"/>
  <c r="P30" i="1"/>
  <c r="P32" i="1" s="1"/>
  <c r="O31" i="1"/>
  <c r="P31" i="1"/>
  <c r="I27" i="11" l="1"/>
  <c r="I26" i="10"/>
  <c r="I25" i="8"/>
  <c r="I27" i="8"/>
  <c r="I25" i="5"/>
  <c r="I27" i="10"/>
  <c r="I32" i="8"/>
  <c r="I34" i="8" s="1"/>
  <c r="I45" i="8" s="1"/>
  <c r="I25" i="6"/>
  <c r="I25" i="4"/>
  <c r="P46" i="2"/>
  <c r="I27" i="2"/>
  <c r="I32" i="2" s="1"/>
  <c r="I34" i="2" s="1"/>
  <c r="I45" i="2" s="1"/>
  <c r="I25" i="2"/>
  <c r="I26" i="4"/>
  <c r="I32" i="4" s="1"/>
  <c r="I34" i="4" s="1"/>
  <c r="I45" i="4" s="1"/>
  <c r="P46" i="5"/>
  <c r="I27" i="5"/>
  <c r="I32" i="5" s="1"/>
  <c r="I34" i="5" s="1"/>
  <c r="I45" i="5" s="1"/>
  <c r="P39" i="6"/>
  <c r="I27" i="6"/>
  <c r="I26" i="7"/>
  <c r="I27" i="7"/>
  <c r="P46" i="8"/>
  <c r="I26" i="9"/>
  <c r="I27" i="9"/>
  <c r="P25" i="10"/>
  <c r="I29" i="10" s="1"/>
  <c r="P39" i="11"/>
  <c r="I32" i="11"/>
  <c r="I34" i="11" s="1"/>
  <c r="I45" i="11" s="1"/>
  <c r="I26" i="12"/>
  <c r="I27" i="12"/>
  <c r="I26" i="13"/>
  <c r="I32" i="13" s="1"/>
  <c r="I34" i="13" s="1"/>
  <c r="I45" i="13" s="1"/>
  <c r="I27" i="13"/>
  <c r="I26" i="1"/>
  <c r="P46" i="1"/>
  <c r="P39" i="1"/>
  <c r="I25" i="1"/>
  <c r="I32" i="7" l="1"/>
  <c r="I34" i="7" s="1"/>
  <c r="I45" i="7" s="1"/>
  <c r="I32" i="12"/>
  <c r="I34" i="12" s="1"/>
  <c r="I45" i="12" s="1"/>
  <c r="I32" i="10"/>
  <c r="I34" i="10" s="1"/>
  <c r="I45" i="10" s="1"/>
  <c r="I32" i="9"/>
  <c r="I34" i="9" s="1"/>
  <c r="I45" i="9" s="1"/>
  <c r="I32" i="6"/>
  <c r="I34" i="6" s="1"/>
  <c r="I45" i="6" s="1"/>
  <c r="I32" i="1"/>
  <c r="I34" i="1" s="1"/>
  <c r="I45" i="1" s="1"/>
</calcChain>
</file>

<file path=xl/sharedStrings.xml><?xml version="1.0" encoding="utf-8"?>
<sst xmlns="http://schemas.openxmlformats.org/spreadsheetml/2006/main" count="1420" uniqueCount="97">
  <si>
    <t>Berufsbildner/in:</t>
  </si>
  <si>
    <t>Name</t>
  </si>
  <si>
    <t>Vorname</t>
  </si>
  <si>
    <t>Lernende/r:</t>
  </si>
  <si>
    <t>AHV-Nr.</t>
  </si>
  <si>
    <t>Dauer</t>
  </si>
  <si>
    <t>Lohnabrechnung Lehrjahr</t>
  </si>
  <si>
    <t>Richtzahlen Bruttolohn</t>
  </si>
  <si>
    <t xml:space="preserve">Fr. </t>
  </si>
  <si>
    <t>1. Lehrjahr</t>
  </si>
  <si>
    <t>2. Lehrjahr</t>
  </si>
  <si>
    <t>I. Lohn</t>
  </si>
  <si>
    <t>Fr.</t>
  </si>
  <si>
    <t>3. Lehrjahr</t>
  </si>
  <si>
    <t>Bruttolohn</t>
  </si>
  <si>
    <t>Bewertung der Naturalleistungen</t>
  </si>
  <si>
    <t>Morgenessen</t>
  </si>
  <si>
    <t>pro Tag</t>
  </si>
  <si>
    <t>AHV-beitragspflichtiger Bruttolohn</t>
  </si>
  <si>
    <t>Mittagessen</t>
  </si>
  <si>
    <t>Abendessen</t>
  </si>
  <si>
    <t>Unterkunft</t>
  </si>
  <si>
    <t>II. Abzüge</t>
  </si>
  <si>
    <t>Prämienanteile</t>
  </si>
  <si>
    <t>%</t>
  </si>
  <si>
    <t>a) AHV/IV/EO</t>
  </si>
  <si>
    <t xml:space="preserve">                     </t>
  </si>
  <si>
    <t>1/2</t>
  </si>
  <si>
    <t>b) ALV</t>
  </si>
  <si>
    <t>c) Nichtbetriebsunfallversicherung NBU</t>
  </si>
  <si>
    <t>NBU</t>
  </si>
  <si>
    <t>1/1</t>
  </si>
  <si>
    <t>d) Krankentaggeld KT</t>
  </si>
  <si>
    <t>KT ab 31. Tag</t>
  </si>
  <si>
    <t>e) BVG</t>
  </si>
  <si>
    <t>f)  Naturallohn (Kost)</t>
  </si>
  <si>
    <t>pausch. Fr.</t>
  </si>
  <si>
    <t>g) Naturallohn (Unterkunft)</t>
  </si>
  <si>
    <t>Naturalbezüge unter 20 J.   (1. + 2. Lehrjahr)</t>
  </si>
  <si>
    <t>Total der Abzüge</t>
  </si>
  <si>
    <t>Nachtessen</t>
  </si>
  <si>
    <t>Nettolohn</t>
  </si>
  <si>
    <t>Total Kost:</t>
  </si>
  <si>
    <t>30.0d                                      à</t>
  </si>
  <si>
    <t>III. Gutschrift</t>
  </si>
  <si>
    <t>Naturalbezüge über 20 J.   (1. + 2. Lehrjahr)</t>
  </si>
  <si>
    <t>Andere Leistungen (nicht AHV-pflichtig)</t>
  </si>
  <si>
    <t>30.0d                                     à</t>
  </si>
  <si>
    <t>Naturalbezüge unter 20 J.   (3. Lehrjahr)</t>
  </si>
  <si>
    <t>Auszahlung</t>
  </si>
  <si>
    <t>Frühstück</t>
  </si>
  <si>
    <t>Ort und Datum:</t>
  </si>
  <si>
    <t>Naturalbezüge über 20 Jahre   (3. Lehrjahr)</t>
  </si>
  <si>
    <t>Unterschrift Berufsbildner/in:</t>
  </si>
  <si>
    <t>Unterschrift Lernende/r:</t>
  </si>
  <si>
    <r>
      <t xml:space="preserve">Ferienanspruch: Anzahl Ferienwochen </t>
    </r>
    <r>
      <rPr>
        <sz val="10"/>
        <rFont val="Arial"/>
        <family val="2"/>
      </rPr>
      <t>*</t>
    </r>
    <r>
      <rPr>
        <sz val="7"/>
        <rFont val="Arial"/>
        <family val="2"/>
      </rPr>
      <t xml:space="preserve">1 </t>
    </r>
    <r>
      <rPr>
        <sz val="10"/>
        <rFont val="Arial"/>
        <family val="2"/>
      </rPr>
      <t>*</t>
    </r>
    <r>
      <rPr>
        <sz val="7"/>
        <rFont val="Arial"/>
        <family val="2"/>
      </rPr>
      <t>2</t>
    </r>
  </si>
  <si>
    <r>
      <t>AHV/IV/EO*</t>
    </r>
    <r>
      <rPr>
        <sz val="7"/>
        <rFont val="Arial"/>
        <family val="2"/>
      </rPr>
      <t>5</t>
    </r>
  </si>
  <si>
    <r>
      <t>ALV *</t>
    </r>
    <r>
      <rPr>
        <sz val="7"/>
        <rFont val="Arial"/>
        <family val="2"/>
      </rPr>
      <t xml:space="preserve">5 </t>
    </r>
  </si>
  <si>
    <r>
      <t>BVG *</t>
    </r>
    <r>
      <rPr>
        <sz val="7"/>
        <rFont val="Arial"/>
        <family val="2"/>
      </rPr>
      <t>5</t>
    </r>
  </si>
  <si>
    <r>
      <t>Frühstück</t>
    </r>
    <r>
      <rPr>
        <sz val="5"/>
        <rFont val="Arial"/>
        <family val="2"/>
      </rPr>
      <t xml:space="preserve">                          </t>
    </r>
  </si>
  <si>
    <r>
      <t>30.0d - 8.8d = 21.2d *</t>
    </r>
    <r>
      <rPr>
        <sz val="7"/>
        <rFont val="Arial"/>
        <family val="2"/>
      </rPr>
      <t xml:space="preserve">1 </t>
    </r>
    <r>
      <rPr>
        <sz val="10"/>
        <rFont val="Arial"/>
        <family val="2"/>
      </rPr>
      <t xml:space="preserve">       à</t>
    </r>
  </si>
  <si>
    <r>
      <t>21.2d - 3.7d = 17.5d *</t>
    </r>
    <r>
      <rPr>
        <sz val="7"/>
        <rFont val="Arial"/>
        <family val="2"/>
      </rPr>
      <t>3</t>
    </r>
    <r>
      <rPr>
        <sz val="10"/>
        <rFont val="Arial"/>
        <family val="2"/>
      </rPr>
      <t xml:space="preserve">       à</t>
    </r>
  </si>
  <si>
    <r>
      <t>30.0d - 8.8d = 21.2d *</t>
    </r>
    <r>
      <rPr>
        <sz val="7"/>
        <rFont val="Arial"/>
        <family val="2"/>
      </rPr>
      <t>1</t>
    </r>
    <r>
      <rPr>
        <sz val="10"/>
        <rFont val="Arial"/>
        <family val="2"/>
      </rPr>
      <t xml:space="preserve">       à</t>
    </r>
  </si>
  <si>
    <r>
      <t>30.0d - 8.3d = 21.7d *</t>
    </r>
    <r>
      <rPr>
        <sz val="7"/>
        <rFont val="Arial"/>
        <family val="2"/>
      </rPr>
      <t xml:space="preserve">2 </t>
    </r>
    <r>
      <rPr>
        <sz val="10"/>
        <rFont val="Arial"/>
        <family val="2"/>
      </rPr>
      <t xml:space="preserve">     à</t>
    </r>
  </si>
  <si>
    <r>
      <t>21.7d - 3.7d = 18.0d *</t>
    </r>
    <r>
      <rPr>
        <sz val="7"/>
        <rFont val="Arial"/>
        <family val="2"/>
      </rPr>
      <t>3</t>
    </r>
    <r>
      <rPr>
        <sz val="10"/>
        <rFont val="Arial"/>
        <family val="2"/>
      </rPr>
      <t xml:space="preserve">       à</t>
    </r>
  </si>
  <si>
    <r>
      <t>30.0d - 8.3d = 21.7d *</t>
    </r>
    <r>
      <rPr>
        <sz val="7"/>
        <rFont val="Arial"/>
        <family val="2"/>
      </rPr>
      <t>2</t>
    </r>
    <r>
      <rPr>
        <sz val="10"/>
        <rFont val="Arial"/>
        <family val="2"/>
      </rPr>
      <t xml:space="preserve">       à</t>
    </r>
  </si>
  <si>
    <r>
      <t>21.2d - 8.2d = 13.0d *</t>
    </r>
    <r>
      <rPr>
        <sz val="7"/>
        <rFont val="Arial"/>
        <family val="2"/>
      </rPr>
      <t>4</t>
    </r>
    <r>
      <rPr>
        <sz val="10"/>
        <rFont val="Arial"/>
        <family val="2"/>
      </rPr>
      <t xml:space="preserve">      à</t>
    </r>
  </si>
  <si>
    <r>
      <t>21.7d - 8.2d = 13.5d *</t>
    </r>
    <r>
      <rPr>
        <sz val="7"/>
        <rFont val="Arial"/>
        <family val="2"/>
      </rPr>
      <t xml:space="preserve">4 </t>
    </r>
    <r>
      <rPr>
        <sz val="10"/>
        <rFont val="Arial"/>
        <family val="2"/>
      </rPr>
      <t xml:space="preserve">      à</t>
    </r>
  </si>
  <si>
    <r>
      <t>*</t>
    </r>
    <r>
      <rPr>
        <sz val="7"/>
        <rFont val="Arial"/>
        <family val="2"/>
      </rPr>
      <t>1</t>
    </r>
    <r>
      <rPr>
        <sz val="5"/>
        <rFont val="Arial"/>
        <family val="2"/>
      </rPr>
      <t xml:space="preserve"> </t>
    </r>
    <r>
      <rPr>
        <sz val="10"/>
        <rFont val="Arial"/>
        <family val="2"/>
      </rPr>
      <t xml:space="preserve"> = Ferien- und Freitage pro Jahr für unter 20 Jährige (5 Wo)     105.5d : 12 = 8.8 d</t>
    </r>
  </si>
  <si>
    <r>
      <t>*</t>
    </r>
    <r>
      <rPr>
        <sz val="7"/>
        <rFont val="Arial"/>
        <family val="2"/>
      </rPr>
      <t>2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= Ferien- und Freitage pro Jahr für über 20 Jährige (4 Wo)     100.0d : 12 = 8.3d</t>
    </r>
  </si>
  <si>
    <r>
      <t>*</t>
    </r>
    <r>
      <rPr>
        <sz val="7"/>
        <rFont val="Arial"/>
        <family val="2"/>
      </rPr>
      <t>5</t>
    </r>
    <r>
      <rPr>
        <sz val="10"/>
        <rFont val="Arial"/>
        <family val="2"/>
      </rPr>
      <t xml:space="preserve"> = ab 1. Januar nach Vollendung des 17. Altersjahres</t>
    </r>
  </si>
  <si>
    <t>Landwirtschaftliches Zentrum Liebegg, 5722 Gränichen, 062 855 86 55</t>
  </si>
  <si>
    <t>0/1</t>
  </si>
  <si>
    <r>
      <t>*</t>
    </r>
    <r>
      <rPr>
        <sz val="7"/>
        <rFont val="Arial"/>
        <family val="2"/>
      </rPr>
      <t>4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= Schultage pro Jahr                                                            98.0d : 12 = 8.2d</t>
    </r>
  </si>
  <si>
    <r>
      <t>*</t>
    </r>
    <r>
      <rPr>
        <sz val="7"/>
        <rFont val="Arial"/>
        <family val="2"/>
      </rPr>
      <t xml:space="preserve">3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= Schul- und überbetriebliche Kurs-Tage pro Jahr                   44.0d : 12 = 3.7d</t>
    </r>
  </si>
  <si>
    <t>Hans</t>
  </si>
  <si>
    <t>Muster</t>
  </si>
  <si>
    <t xml:space="preserve">             1200  bis  1425</t>
  </si>
  <si>
    <t xml:space="preserve">             1350  bis  1600</t>
  </si>
  <si>
    <t xml:space="preserve">             1200  bis  1730</t>
  </si>
  <si>
    <t>Meier</t>
  </si>
  <si>
    <t>Max</t>
  </si>
  <si>
    <t>EBA-</t>
  </si>
  <si>
    <t xml:space="preserve">  Monat Januar</t>
  </si>
  <si>
    <t>Mt. Dezember</t>
  </si>
  <si>
    <t>Mt. November</t>
  </si>
  <si>
    <t>Mt. Oktober</t>
  </si>
  <si>
    <t>Mt. September</t>
  </si>
  <si>
    <t>Monat August</t>
  </si>
  <si>
    <t>Monat Juli</t>
  </si>
  <si>
    <t>Monat Juni</t>
  </si>
  <si>
    <t>Monat Mai</t>
  </si>
  <si>
    <t>Monat April</t>
  </si>
  <si>
    <t>Monat März</t>
  </si>
  <si>
    <t>Monat Februar</t>
  </si>
  <si>
    <r>
      <t>*</t>
    </r>
    <r>
      <rPr>
        <sz val="7"/>
        <rFont val="Arial"/>
        <family val="2"/>
      </rPr>
      <t xml:space="preserve">3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= Schul- und überbetriebliche Kurs-Tage pro Jahr                   47.0d : 12 = 3.9d</t>
    </r>
  </si>
  <si>
    <r>
      <t>21.2d - 3.9d = 17.3d *</t>
    </r>
    <r>
      <rPr>
        <sz val="7"/>
        <rFont val="Arial"/>
        <family val="2"/>
      </rPr>
      <t>3</t>
    </r>
    <r>
      <rPr>
        <sz val="10"/>
        <rFont val="Arial"/>
        <family val="2"/>
      </rPr>
      <t xml:space="preserve">       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</si>
</sst>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7" x14ac:knownFonts="1">
    <font>
      <sz val="10"/>
      <name val="Arial"/>
    </font>
    <font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i/>
      <sz val="18"/>
      <color indexed="8"/>
      <name val="Arial"/>
      <family val="2"/>
    </font>
    <font>
      <sz val="5"/>
      <name val="Arial"/>
      <family val="2"/>
    </font>
    <font>
      <sz val="8.5"/>
      <color indexed="9"/>
      <name val="Arial"/>
      <family val="2"/>
    </font>
    <font>
      <b/>
      <sz val="8.5"/>
      <color indexed="8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12"/>
      <name val="Arial"/>
      <family val="2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3" fillId="4" borderId="1" xfId="0" applyFont="1" applyFill="1" applyBorder="1"/>
    <xf numFmtId="0" fontId="1" fillId="4" borderId="0" xfId="0" applyFont="1" applyFill="1"/>
    <xf numFmtId="0" fontId="2" fillId="4" borderId="0" xfId="0" applyFont="1" applyFill="1" applyAlignment="1">
      <alignment horizontal="left"/>
    </xf>
    <xf numFmtId="0" fontId="3" fillId="0" borderId="0" xfId="0" applyFont="1"/>
    <xf numFmtId="0" fontId="3" fillId="4" borderId="0" xfId="0" applyFont="1" applyFill="1"/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3" fillId="6" borderId="0" xfId="0" applyFont="1" applyFill="1" applyAlignment="1">
      <alignment horizontal="center"/>
    </xf>
    <xf numFmtId="0" fontId="1" fillId="7" borderId="2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 applyProtection="1">
      <alignment horizontal="center"/>
      <protection locked="0"/>
    </xf>
    <xf numFmtId="0" fontId="1" fillId="6" borderId="0" xfId="0" applyFont="1" applyFill="1"/>
    <xf numFmtId="0" fontId="4" fillId="7" borderId="2" xfId="0" applyFont="1" applyFill="1" applyBorder="1" applyAlignment="1" applyProtection="1">
      <alignment horizontal="center"/>
      <protection locked="0"/>
    </xf>
    <xf numFmtId="0" fontId="4" fillId="7" borderId="3" xfId="0" applyFont="1" applyFill="1" applyBorder="1" applyAlignment="1" applyProtection="1">
      <alignment horizontal="center"/>
      <protection locked="0"/>
    </xf>
    <xf numFmtId="0" fontId="4" fillId="4" borderId="0" xfId="0" applyFont="1" applyFill="1" applyAlignment="1">
      <alignment horizontal="center"/>
    </xf>
    <xf numFmtId="1" fontId="1" fillId="7" borderId="2" xfId="0" applyNumberFormat="1" applyFont="1" applyFill="1" applyBorder="1" applyAlignment="1" applyProtection="1">
      <alignment horizontal="center"/>
      <protection locked="0"/>
    </xf>
    <xf numFmtId="1" fontId="1" fillId="7" borderId="3" xfId="0" applyNumberFormat="1" applyFont="1" applyFill="1" applyBorder="1" applyAlignment="1" applyProtection="1">
      <alignment horizontal="center"/>
      <protection locked="0"/>
    </xf>
    <xf numFmtId="0" fontId="4" fillId="4" borderId="0" xfId="0" applyFont="1" applyFill="1"/>
    <xf numFmtId="0" fontId="2" fillId="4" borderId="4" xfId="0" applyFont="1" applyFill="1" applyBorder="1" applyAlignment="1">
      <alignment horizontal="left"/>
    </xf>
    <xf numFmtId="0" fontId="3" fillId="4" borderId="4" xfId="0" applyFont="1" applyFill="1" applyBorder="1"/>
    <xf numFmtId="0" fontId="5" fillId="0" borderId="0" xfId="0" applyFont="1"/>
    <xf numFmtId="0" fontId="5" fillId="7" borderId="5" xfId="0" applyFont="1" applyFill="1" applyBorder="1" applyAlignment="1" applyProtection="1">
      <alignment horizontal="right"/>
      <protection locked="0"/>
    </xf>
    <xf numFmtId="0" fontId="7" fillId="4" borderId="0" xfId="0" applyFont="1" applyFill="1" applyAlignment="1">
      <alignment horizontal="left"/>
    </xf>
    <xf numFmtId="0" fontId="5" fillId="4" borderId="0" xfId="0" applyFont="1" applyFill="1"/>
    <xf numFmtId="0" fontId="5" fillId="0" borderId="1" xfId="0" applyFont="1" applyBorder="1" applyAlignment="1">
      <alignment horizontal="center"/>
    </xf>
    <xf numFmtId="0" fontId="3" fillId="4" borderId="0" xfId="0" applyFont="1" applyFill="1" applyAlignment="1">
      <alignment horizontal="left"/>
    </xf>
    <xf numFmtId="14" fontId="3" fillId="4" borderId="0" xfId="0" applyNumberFormat="1" applyFont="1" applyFill="1"/>
    <xf numFmtId="0" fontId="1" fillId="3" borderId="6" xfId="0" applyFont="1" applyFill="1" applyBorder="1"/>
    <xf numFmtId="4" fontId="5" fillId="3" borderId="4" xfId="0" applyNumberFormat="1" applyFont="1" applyFill="1" applyBorder="1" applyAlignment="1">
      <alignment horizontal="center"/>
    </xf>
    <xf numFmtId="4" fontId="5" fillId="3" borderId="7" xfId="0" applyNumberFormat="1" applyFont="1" applyFill="1" applyBorder="1" applyAlignment="1">
      <alignment horizontal="center"/>
    </xf>
    <xf numFmtId="0" fontId="1" fillId="8" borderId="8" xfId="0" applyFont="1" applyFill="1" applyBorder="1"/>
    <xf numFmtId="2" fontId="5" fillId="8" borderId="0" xfId="0" applyNumberFormat="1" applyFont="1" applyFill="1" applyAlignment="1">
      <alignment horizontal="center"/>
    </xf>
    <xf numFmtId="2" fontId="5" fillId="8" borderId="9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right"/>
    </xf>
    <xf numFmtId="2" fontId="1" fillId="3" borderId="10" xfId="0" applyNumberFormat="1" applyFont="1" applyFill="1" applyBorder="1"/>
    <xf numFmtId="164" fontId="5" fillId="3" borderId="1" xfId="0" applyNumberFormat="1" applyFont="1" applyFill="1" applyBorder="1" applyAlignment="1">
      <alignment horizontal="center"/>
    </xf>
    <xf numFmtId="164" fontId="5" fillId="3" borderId="11" xfId="0" applyNumberFormat="1" applyFont="1" applyFill="1" applyBorder="1" applyAlignment="1">
      <alignment horizontal="center"/>
    </xf>
    <xf numFmtId="2" fontId="3" fillId="7" borderId="0" xfId="0" applyNumberFormat="1" applyFont="1" applyFill="1" applyProtection="1">
      <protection locked="0"/>
    </xf>
    <xf numFmtId="16" fontId="1" fillId="6" borderId="0" xfId="0" applyNumberFormat="1" applyFont="1" applyFill="1"/>
    <xf numFmtId="0" fontId="5" fillId="0" borderId="0" xfId="0" applyFont="1" applyAlignment="1">
      <alignment horizontal="center"/>
    </xf>
    <xf numFmtId="0" fontId="1" fillId="8" borderId="6" xfId="0" applyFont="1" applyFill="1" applyBorder="1"/>
    <xf numFmtId="0" fontId="1" fillId="8" borderId="4" xfId="0" applyFont="1" applyFill="1" applyBorder="1"/>
    <xf numFmtId="16" fontId="1" fillId="3" borderId="4" xfId="0" applyNumberFormat="1" applyFont="1" applyFill="1" applyBorder="1"/>
    <xf numFmtId="2" fontId="5" fillId="7" borderId="7" xfId="0" applyNumberFormat="1" applyFont="1" applyFill="1" applyBorder="1" applyAlignment="1" applyProtection="1">
      <alignment horizontal="center"/>
      <protection locked="0"/>
    </xf>
    <xf numFmtId="2" fontId="4" fillId="4" borderId="0" xfId="0" applyNumberFormat="1" applyFont="1" applyFill="1"/>
    <xf numFmtId="2" fontId="1" fillId="3" borderId="8" xfId="0" applyNumberFormat="1" applyFont="1" applyFill="1" applyBorder="1"/>
    <xf numFmtId="2" fontId="1" fillId="3" borderId="0" xfId="0" applyNumberFormat="1" applyFont="1" applyFill="1"/>
    <xf numFmtId="16" fontId="1" fillId="3" borderId="0" xfId="0" applyNumberFormat="1" applyFont="1" applyFill="1"/>
    <xf numFmtId="4" fontId="5" fillId="2" borderId="9" xfId="0" applyNumberFormat="1" applyFont="1" applyFill="1" applyBorder="1" applyAlignment="1" applyProtection="1">
      <alignment horizontal="center"/>
      <protection locked="0"/>
    </xf>
    <xf numFmtId="2" fontId="3" fillId="4" borderId="0" xfId="0" applyNumberFormat="1" applyFont="1" applyFill="1"/>
    <xf numFmtId="0" fontId="1" fillId="9" borderId="8" xfId="0" applyFont="1" applyFill="1" applyBorder="1"/>
    <xf numFmtId="0" fontId="1" fillId="9" borderId="0" xfId="0" applyFont="1" applyFill="1"/>
    <xf numFmtId="4" fontId="5" fillId="5" borderId="9" xfId="0" applyNumberFormat="1" applyFont="1" applyFill="1" applyBorder="1" applyAlignment="1" applyProtection="1">
      <alignment horizontal="center"/>
      <protection locked="0"/>
    </xf>
    <xf numFmtId="4" fontId="5" fillId="9" borderId="9" xfId="0" applyNumberFormat="1" applyFont="1" applyFill="1" applyBorder="1" applyAlignment="1">
      <alignment horizontal="center"/>
    </xf>
    <xf numFmtId="0" fontId="1" fillId="9" borderId="10" xfId="0" applyFont="1" applyFill="1" applyBorder="1"/>
    <xf numFmtId="0" fontId="1" fillId="9" borderId="1" xfId="0" applyFont="1" applyFill="1" applyBorder="1"/>
    <xf numFmtId="16" fontId="1" fillId="3" borderId="1" xfId="0" applyNumberFormat="1" applyFont="1" applyFill="1" applyBorder="1"/>
    <xf numFmtId="4" fontId="5" fillId="5" borderId="11" xfId="0" applyNumberFormat="1" applyFont="1" applyFill="1" applyBorder="1" applyAlignment="1" applyProtection="1">
      <alignment horizontal="center"/>
      <protection locked="0"/>
    </xf>
    <xf numFmtId="4" fontId="3" fillId="4" borderId="0" xfId="0" applyNumberFormat="1" applyFont="1" applyFill="1"/>
    <xf numFmtId="0" fontId="1" fillId="3" borderId="4" xfId="0" applyFont="1" applyFill="1" applyBorder="1"/>
    <xf numFmtId="16" fontId="1" fillId="3" borderId="4" xfId="0" quotePrefix="1" applyNumberFormat="1" applyFont="1" applyFill="1" applyBorder="1"/>
    <xf numFmtId="0" fontId="1" fillId="8" borderId="0" xfId="0" applyFont="1" applyFill="1"/>
    <xf numFmtId="2" fontId="5" fillId="7" borderId="9" xfId="0" applyNumberFormat="1" applyFont="1" applyFill="1" applyBorder="1" applyAlignment="1" applyProtection="1">
      <alignment horizontal="center"/>
      <protection locked="0"/>
    </xf>
    <xf numFmtId="164" fontId="3" fillId="4" borderId="0" xfId="0" applyNumberFormat="1" applyFont="1" applyFill="1"/>
    <xf numFmtId="2" fontId="1" fillId="3" borderId="0" xfId="0" quotePrefix="1" applyNumberFormat="1" applyFont="1" applyFill="1"/>
    <xf numFmtId="164" fontId="5" fillId="2" borderId="9" xfId="0" applyNumberFormat="1" applyFont="1" applyFill="1" applyBorder="1" applyAlignment="1" applyProtection="1">
      <alignment horizontal="center"/>
      <protection locked="0"/>
    </xf>
    <xf numFmtId="0" fontId="1" fillId="9" borderId="0" xfId="0" quotePrefix="1" applyFont="1" applyFill="1"/>
    <xf numFmtId="4" fontId="1" fillId="9" borderId="9" xfId="0" applyNumberFormat="1" applyFont="1" applyFill="1" applyBorder="1" applyAlignment="1">
      <alignment horizontal="center"/>
    </xf>
    <xf numFmtId="4" fontId="1" fillId="5" borderId="11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/>
    <xf numFmtId="2" fontId="1" fillId="8" borderId="4" xfId="0" applyNumberFormat="1" applyFont="1" applyFill="1" applyBorder="1"/>
    <xf numFmtId="2" fontId="1" fillId="8" borderId="7" xfId="0" applyNumberFormat="1" applyFont="1" applyFill="1" applyBorder="1" applyAlignment="1">
      <alignment horizontal="center"/>
    </xf>
    <xf numFmtId="2" fontId="1" fillId="8" borderId="0" xfId="0" applyNumberFormat="1" applyFont="1" applyFill="1"/>
    <xf numFmtId="2" fontId="1" fillId="8" borderId="9" xfId="0" applyNumberFormat="1" applyFont="1" applyFill="1" applyBorder="1" applyAlignment="1">
      <alignment horizontal="center"/>
    </xf>
    <xf numFmtId="2" fontId="5" fillId="4" borderId="0" xfId="0" applyNumberFormat="1" applyFont="1" applyFill="1" applyAlignment="1">
      <alignment horizontal="right"/>
    </xf>
    <xf numFmtId="0" fontId="1" fillId="8" borderId="10" xfId="0" applyFont="1" applyFill="1" applyBorder="1"/>
    <xf numFmtId="0" fontId="1" fillId="8" borderId="1" xfId="0" applyFont="1" applyFill="1" applyBorder="1"/>
    <xf numFmtId="4" fontId="1" fillId="8" borderId="1" xfId="0" applyNumberFormat="1" applyFont="1" applyFill="1" applyBorder="1"/>
    <xf numFmtId="2" fontId="5" fillId="8" borderId="11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3" fillId="7" borderId="0" xfId="0" applyFont="1" applyFill="1" applyProtection="1">
      <protection locked="0"/>
    </xf>
    <xf numFmtId="2" fontId="1" fillId="7" borderId="0" xfId="0" applyNumberFormat="1" applyFont="1" applyFill="1" applyAlignment="1" applyProtection="1">
      <alignment horizontal="right"/>
      <protection locked="0"/>
    </xf>
    <xf numFmtId="0" fontId="4" fillId="4" borderId="0" xfId="0" applyFont="1" applyFill="1" applyAlignment="1">
      <alignment horizontal="left"/>
    </xf>
    <xf numFmtId="0" fontId="4" fillId="4" borderId="1" xfId="0" applyFont="1" applyFill="1" applyBorder="1"/>
    <xf numFmtId="0" fontId="10" fillId="4" borderId="0" xfId="0" applyFont="1" applyFill="1"/>
    <xf numFmtId="0" fontId="10" fillId="4" borderId="1" xfId="0" applyFont="1" applyFill="1" applyBorder="1"/>
    <xf numFmtId="0" fontId="11" fillId="4" borderId="0" xfId="0" applyFont="1" applyFill="1"/>
    <xf numFmtId="0" fontId="12" fillId="0" borderId="0" xfId="0" applyFont="1"/>
    <xf numFmtId="0" fontId="9" fillId="0" borderId="0" xfId="0" applyFont="1"/>
    <xf numFmtId="2" fontId="1" fillId="6" borderId="0" xfId="0" applyNumberFormat="1" applyFont="1" applyFill="1"/>
    <xf numFmtId="0" fontId="4" fillId="4" borderId="1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14" fillId="7" borderId="0" xfId="0" applyFont="1" applyFill="1" applyAlignment="1" applyProtection="1">
      <alignment horizontal="left"/>
      <protection locked="0"/>
    </xf>
    <xf numFmtId="0" fontId="15" fillId="4" borderId="0" xfId="0" applyFont="1" applyFill="1" applyAlignment="1">
      <alignment horizontal="left"/>
    </xf>
    <xf numFmtId="2" fontId="4" fillId="4" borderId="12" xfId="0" applyNumberFormat="1" applyFont="1" applyFill="1" applyBorder="1"/>
    <xf numFmtId="0" fontId="4" fillId="10" borderId="0" xfId="0" applyFont="1" applyFill="1" applyAlignment="1">
      <alignment horizontal="left"/>
    </xf>
    <xf numFmtId="0" fontId="3" fillId="11" borderId="0" xfId="0" applyFont="1" applyFill="1"/>
    <xf numFmtId="0" fontId="3" fillId="10" borderId="0" xfId="0" applyFont="1" applyFill="1"/>
    <xf numFmtId="0" fontId="1" fillId="10" borderId="0" xfId="0" applyFont="1" applyFill="1"/>
    <xf numFmtId="0" fontId="3" fillId="0" borderId="1" xfId="0" applyFont="1" applyBorder="1" applyProtection="1">
      <protection locked="0"/>
    </xf>
    <xf numFmtId="0" fontId="4" fillId="0" borderId="0" xfId="0" applyFont="1"/>
    <xf numFmtId="0" fontId="1" fillId="4" borderId="6" xfId="0" applyFont="1" applyFill="1" applyBorder="1"/>
    <xf numFmtId="0" fontId="3" fillId="4" borderId="7" xfId="0" applyFont="1" applyFill="1" applyBorder="1"/>
    <xf numFmtId="0" fontId="1" fillId="4" borderId="8" xfId="0" applyFont="1" applyFill="1" applyBorder="1"/>
    <xf numFmtId="0" fontId="3" fillId="4" borderId="9" xfId="0" applyFont="1" applyFill="1" applyBorder="1"/>
    <xf numFmtId="0" fontId="9" fillId="4" borderId="8" xfId="0" applyFont="1" applyFill="1" applyBorder="1"/>
    <xf numFmtId="0" fontId="11" fillId="4" borderId="9" xfId="0" applyFont="1" applyFill="1" applyBorder="1"/>
    <xf numFmtId="0" fontId="1" fillId="4" borderId="10" xfId="0" applyFont="1" applyFill="1" applyBorder="1"/>
    <xf numFmtId="0" fontId="2" fillId="4" borderId="1" xfId="0" applyFont="1" applyFill="1" applyBorder="1"/>
    <xf numFmtId="0" fontId="3" fillId="4" borderId="11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8" borderId="0" xfId="0" quotePrefix="1" applyFont="1" applyFill="1" applyAlignment="1">
      <alignment horizontal="left"/>
    </xf>
    <xf numFmtId="164" fontId="5" fillId="2" borderId="7" xfId="0" applyNumberFormat="1" applyFont="1" applyFill="1" applyBorder="1" applyAlignment="1" applyProtection="1">
      <alignment horizontal="center"/>
      <protection locked="0"/>
    </xf>
    <xf numFmtId="164" fontId="5" fillId="5" borderId="9" xfId="0" applyNumberFormat="1" applyFont="1" applyFill="1" applyBorder="1" applyAlignment="1" applyProtection="1">
      <alignment horizontal="center"/>
      <protection locked="0"/>
    </xf>
    <xf numFmtId="0" fontId="14" fillId="4" borderId="0" xfId="0" applyFont="1" applyFill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tabSelected="1" view="pageBreakPreview" topLeftCell="A4" zoomScale="115" zoomScaleNormal="85" zoomScaleSheetLayoutView="115" workbookViewId="0">
      <selection activeCell="N24" sqref="N24"/>
    </sheetView>
  </sheetViews>
  <sheetFormatPr baseColWidth="10" defaultColWidth="11.42578125" defaultRowHeight="12.75" x14ac:dyDescent="0.2"/>
  <cols>
    <col min="1" max="1" width="1.42578125" style="1" customWidth="1"/>
    <col min="2" max="4" width="11.42578125" style="1"/>
    <col min="5" max="5" width="7.7109375" style="1" customWidth="1"/>
    <col min="6" max="6" width="6.7109375" style="1" customWidth="1"/>
    <col min="7" max="7" width="11.42578125" style="1"/>
    <col min="8" max="8" width="6" style="1" customWidth="1"/>
    <col min="9" max="10" width="11.42578125" style="1"/>
    <col min="11" max="11" width="2.7109375" style="1" customWidth="1"/>
    <col min="12" max="13" width="11.42578125" style="1"/>
    <col min="14" max="14" width="20.42578125" style="1" customWidth="1"/>
    <col min="15" max="16384" width="11.42578125" style="1"/>
  </cols>
  <sheetData>
    <row r="1" spans="1:17" ht="6" customHeight="1" x14ac:dyDescent="0.2">
      <c r="A1" s="102"/>
      <c r="B1" s="19"/>
      <c r="C1" s="20"/>
      <c r="D1" s="20"/>
      <c r="E1" s="20"/>
      <c r="F1" s="20"/>
      <c r="G1" s="20"/>
      <c r="H1" s="20"/>
      <c r="I1" s="20"/>
      <c r="J1" s="20"/>
      <c r="K1" s="103"/>
    </row>
    <row r="2" spans="1:17" x14ac:dyDescent="0.2">
      <c r="A2" s="104"/>
      <c r="B2" s="96" t="s">
        <v>0</v>
      </c>
      <c r="C2" s="97"/>
      <c r="D2" s="98"/>
      <c r="E2" s="98"/>
      <c r="F2" s="98"/>
      <c r="G2" s="99"/>
      <c r="H2" s="99"/>
      <c r="I2" s="99"/>
      <c r="J2" s="99"/>
      <c r="K2" s="105"/>
      <c r="L2" s="3"/>
      <c r="M2" s="3"/>
      <c r="N2" s="3"/>
      <c r="O2" s="3"/>
      <c r="P2" s="3"/>
    </row>
    <row r="3" spans="1:17" x14ac:dyDescent="0.2">
      <c r="A3" s="104"/>
      <c r="B3" s="83"/>
      <c r="C3" s="5"/>
      <c r="D3" s="6"/>
      <c r="E3" s="6"/>
      <c r="F3" s="6"/>
      <c r="G3" s="3"/>
      <c r="H3" s="3"/>
      <c r="I3" s="3"/>
      <c r="J3" s="3"/>
      <c r="K3" s="105"/>
      <c r="L3" s="3"/>
      <c r="M3" s="21" t="s">
        <v>55</v>
      </c>
      <c r="N3" s="3"/>
      <c r="O3" s="3"/>
      <c r="P3" s="22">
        <v>5</v>
      </c>
      <c r="Q3" s="3"/>
    </row>
    <row r="4" spans="1:17" x14ac:dyDescent="0.2">
      <c r="A4" s="104"/>
      <c r="B4" s="83" t="s">
        <v>1</v>
      </c>
      <c r="C4" s="7" t="s">
        <v>76</v>
      </c>
      <c r="D4" s="8"/>
      <c r="E4" s="9"/>
      <c r="F4" s="6"/>
      <c r="G4" s="24" t="s">
        <v>2</v>
      </c>
      <c r="H4" s="24"/>
      <c r="I4" s="10" t="s">
        <v>75</v>
      </c>
      <c r="J4" s="11"/>
      <c r="K4" s="105"/>
      <c r="L4" s="3"/>
      <c r="M4" s="24" t="s">
        <v>7</v>
      </c>
      <c r="N4" s="24"/>
      <c r="O4" s="24"/>
      <c r="P4" s="25" t="s">
        <v>8</v>
      </c>
      <c r="Q4" s="12"/>
    </row>
    <row r="5" spans="1:17" x14ac:dyDescent="0.2">
      <c r="A5" s="104"/>
      <c r="B5" s="83"/>
      <c r="C5" s="5"/>
      <c r="D5" s="6"/>
      <c r="E5" s="6"/>
      <c r="F5" s="6"/>
      <c r="G5" s="3"/>
      <c r="H5" s="3"/>
      <c r="I5" s="3"/>
      <c r="J5" s="3"/>
      <c r="K5" s="105"/>
      <c r="L5" s="3"/>
      <c r="M5" s="28" t="s">
        <v>9</v>
      </c>
      <c r="N5" s="29"/>
      <c r="O5" s="29" t="s">
        <v>77</v>
      </c>
      <c r="P5" s="30"/>
    </row>
    <row r="6" spans="1:17" x14ac:dyDescent="0.2">
      <c r="A6" s="104"/>
      <c r="B6" s="96" t="s">
        <v>3</v>
      </c>
      <c r="C6" s="98"/>
      <c r="D6" s="98"/>
      <c r="E6" s="98"/>
      <c r="F6" s="98"/>
      <c r="G6" s="98"/>
      <c r="H6" s="98"/>
      <c r="I6" s="98"/>
      <c r="J6" s="98"/>
      <c r="K6" s="105"/>
      <c r="L6" s="12"/>
      <c r="M6" s="31" t="s">
        <v>10</v>
      </c>
      <c r="N6" s="32"/>
      <c r="O6" s="32" t="s">
        <v>78</v>
      </c>
      <c r="P6" s="33"/>
    </row>
    <row r="7" spans="1:17" x14ac:dyDescent="0.2">
      <c r="A7" s="104"/>
      <c r="B7" s="83"/>
      <c r="C7" s="2"/>
      <c r="D7" s="2"/>
      <c r="E7" s="6"/>
      <c r="F7" s="6"/>
      <c r="G7" s="6"/>
      <c r="H7" s="6"/>
      <c r="I7" s="6"/>
      <c r="J7" s="6"/>
      <c r="K7" s="105"/>
      <c r="L7" s="12"/>
      <c r="M7" s="35" t="s">
        <v>13</v>
      </c>
      <c r="N7" s="36"/>
      <c r="O7" s="36" t="s">
        <v>79</v>
      </c>
      <c r="P7" s="37"/>
    </row>
    <row r="8" spans="1:17" x14ac:dyDescent="0.2">
      <c r="A8" s="104"/>
      <c r="B8" s="83" t="s">
        <v>1</v>
      </c>
      <c r="C8" s="13" t="s">
        <v>80</v>
      </c>
      <c r="D8" s="14"/>
      <c r="E8" s="15"/>
      <c r="F8" s="6"/>
      <c r="G8" s="83" t="s">
        <v>4</v>
      </c>
      <c r="H8" s="83"/>
      <c r="I8" s="10">
        <v>756</v>
      </c>
      <c r="J8" s="11"/>
      <c r="K8" s="105"/>
      <c r="L8" s="3"/>
      <c r="M8" s="21" t="s">
        <v>15</v>
      </c>
      <c r="N8" s="21"/>
      <c r="O8" s="39"/>
      <c r="P8" s="40" t="s">
        <v>12</v>
      </c>
    </row>
    <row r="9" spans="1:17" x14ac:dyDescent="0.2">
      <c r="A9" s="104"/>
      <c r="B9" s="83"/>
      <c r="C9" s="6"/>
      <c r="D9" s="6"/>
      <c r="E9" s="6"/>
      <c r="F9" s="6"/>
      <c r="G9" s="83"/>
      <c r="H9" s="83"/>
      <c r="I9" s="6"/>
      <c r="J9" s="6"/>
      <c r="K9" s="105"/>
      <c r="M9" s="41" t="s">
        <v>16</v>
      </c>
      <c r="N9" s="42"/>
      <c r="O9" s="43" t="s">
        <v>17</v>
      </c>
      <c r="P9" s="44">
        <v>3.5</v>
      </c>
    </row>
    <row r="10" spans="1:17" x14ac:dyDescent="0.2">
      <c r="A10" s="104"/>
      <c r="B10" s="83" t="s">
        <v>2</v>
      </c>
      <c r="C10" s="13" t="s">
        <v>81</v>
      </c>
      <c r="D10" s="14"/>
      <c r="E10" s="15"/>
      <c r="F10" s="6"/>
      <c r="G10" s="83" t="s">
        <v>5</v>
      </c>
      <c r="H10" s="83"/>
      <c r="I10" s="16"/>
      <c r="J10" s="17"/>
      <c r="K10" s="105"/>
      <c r="M10" s="46" t="s">
        <v>19</v>
      </c>
      <c r="N10" s="47"/>
      <c r="O10" s="48" t="s">
        <v>17</v>
      </c>
      <c r="P10" s="49">
        <v>10</v>
      </c>
    </row>
    <row r="11" spans="1:17" x14ac:dyDescent="0.2">
      <c r="A11" s="104"/>
      <c r="B11" s="4"/>
      <c r="C11" s="6"/>
      <c r="D11" s="6"/>
      <c r="E11" s="6"/>
      <c r="F11" s="6"/>
      <c r="G11" s="6"/>
      <c r="H11" s="6"/>
      <c r="I11" s="6"/>
      <c r="J11" s="6"/>
      <c r="K11" s="105"/>
      <c r="M11" s="51" t="s">
        <v>20</v>
      </c>
      <c r="N11" s="52"/>
      <c r="O11" s="48" t="s">
        <v>17</v>
      </c>
      <c r="P11" s="53">
        <v>8</v>
      </c>
    </row>
    <row r="12" spans="1:17" x14ac:dyDescent="0.2">
      <c r="A12" s="104"/>
      <c r="B12" s="19"/>
      <c r="C12" s="20"/>
      <c r="D12" s="20"/>
      <c r="E12" s="20"/>
      <c r="F12" s="20"/>
      <c r="G12" s="20"/>
      <c r="H12" s="20"/>
      <c r="I12" s="20"/>
      <c r="J12" s="20"/>
      <c r="K12" s="105"/>
      <c r="M12" s="51"/>
      <c r="N12" s="52"/>
      <c r="O12" s="48"/>
      <c r="P12" s="54"/>
    </row>
    <row r="13" spans="1:17" ht="23.25" x14ac:dyDescent="0.35">
      <c r="A13" s="104"/>
      <c r="B13" s="92" t="s">
        <v>82</v>
      </c>
      <c r="C13" s="92" t="s">
        <v>6</v>
      </c>
      <c r="D13" s="3"/>
      <c r="E13" s="3"/>
      <c r="F13" s="92"/>
      <c r="G13" s="92"/>
      <c r="H13" s="93">
        <v>1</v>
      </c>
      <c r="I13" s="116" t="s">
        <v>83</v>
      </c>
      <c r="J13" s="6"/>
      <c r="K13" s="105"/>
      <c r="M13" s="55" t="s">
        <v>21</v>
      </c>
      <c r="N13" s="56"/>
      <c r="O13" s="57" t="s">
        <v>17</v>
      </c>
      <c r="P13" s="58">
        <v>11.5</v>
      </c>
    </row>
    <row r="14" spans="1:17" ht="23.25" x14ac:dyDescent="0.35">
      <c r="A14" s="104"/>
      <c r="B14" s="4"/>
      <c r="C14" s="23"/>
      <c r="F14" s="26"/>
      <c r="G14" s="3"/>
      <c r="H14" s="3"/>
      <c r="I14" s="27"/>
      <c r="J14" s="6"/>
      <c r="K14" s="105"/>
      <c r="M14" s="21" t="s">
        <v>23</v>
      </c>
      <c r="N14" s="21"/>
      <c r="O14" s="21"/>
      <c r="P14" s="40" t="s">
        <v>24</v>
      </c>
    </row>
    <row r="15" spans="1:17" x14ac:dyDescent="0.2">
      <c r="A15" s="104"/>
      <c r="B15" s="4"/>
      <c r="C15" s="6"/>
      <c r="D15" s="6"/>
      <c r="E15" s="6"/>
      <c r="F15" s="6"/>
      <c r="G15" s="6"/>
      <c r="H15" s="6"/>
      <c r="I15" s="6"/>
      <c r="J15" s="6"/>
      <c r="K15" s="105"/>
      <c r="M15" s="28" t="s">
        <v>56</v>
      </c>
      <c r="N15" s="60" t="s">
        <v>26</v>
      </c>
      <c r="O15" s="61" t="s">
        <v>27</v>
      </c>
      <c r="P15" s="114">
        <v>5.3</v>
      </c>
    </row>
    <row r="16" spans="1:17" x14ac:dyDescent="0.2">
      <c r="A16" s="104"/>
      <c r="B16" s="83" t="s">
        <v>11</v>
      </c>
      <c r="C16" s="6"/>
      <c r="D16" s="6"/>
      <c r="E16" s="6"/>
      <c r="F16" s="6"/>
      <c r="G16" s="6"/>
      <c r="H16" s="6"/>
      <c r="I16" s="34" t="s">
        <v>12</v>
      </c>
      <c r="J16" s="6"/>
      <c r="K16" s="105"/>
      <c r="M16" s="31" t="s">
        <v>57</v>
      </c>
      <c r="N16" s="62"/>
      <c r="O16" s="113" t="s">
        <v>72</v>
      </c>
      <c r="P16" s="63">
        <v>1.1000000000000001</v>
      </c>
    </row>
    <row r="17" spans="1:17" x14ac:dyDescent="0.2">
      <c r="A17" s="104"/>
      <c r="B17" s="83"/>
      <c r="C17" s="6" t="s">
        <v>14</v>
      </c>
      <c r="D17" s="6"/>
      <c r="E17" s="6"/>
      <c r="F17" s="6"/>
      <c r="G17" s="6"/>
      <c r="H17" s="6"/>
      <c r="I17" s="38">
        <v>1300</v>
      </c>
      <c r="J17" s="6"/>
      <c r="K17" s="105"/>
      <c r="M17" s="46" t="s">
        <v>30</v>
      </c>
      <c r="N17" s="47"/>
      <c r="O17" s="65" t="s">
        <v>31</v>
      </c>
      <c r="P17" s="66">
        <v>1.607</v>
      </c>
    </row>
    <row r="18" spans="1:17" x14ac:dyDescent="0.2">
      <c r="A18" s="104"/>
      <c r="B18" s="83"/>
      <c r="C18" s="6"/>
      <c r="D18" s="6"/>
      <c r="E18" s="6"/>
      <c r="F18" s="6"/>
      <c r="G18" s="6"/>
      <c r="H18" s="6"/>
      <c r="I18" s="6"/>
      <c r="J18" s="6"/>
      <c r="K18" s="105"/>
      <c r="M18" s="51" t="s">
        <v>33</v>
      </c>
      <c r="N18" s="52"/>
      <c r="O18" s="67" t="s">
        <v>27</v>
      </c>
      <c r="P18" s="115">
        <v>0.35</v>
      </c>
    </row>
    <row r="19" spans="1:17" x14ac:dyDescent="0.2">
      <c r="A19" s="104"/>
      <c r="B19" s="83"/>
      <c r="C19" s="18" t="s">
        <v>18</v>
      </c>
      <c r="D19" s="6"/>
      <c r="E19" s="6"/>
      <c r="F19" s="6"/>
      <c r="G19" s="6"/>
      <c r="H19" s="6"/>
      <c r="I19" s="45">
        <f>SUM(I13:I18)</f>
        <v>1300</v>
      </c>
      <c r="J19" s="6"/>
      <c r="K19" s="105"/>
      <c r="M19" s="51"/>
      <c r="N19" s="52"/>
      <c r="O19" s="52"/>
      <c r="P19" s="68"/>
    </row>
    <row r="20" spans="1:17" x14ac:dyDescent="0.2">
      <c r="A20" s="104"/>
      <c r="B20" s="83"/>
      <c r="C20" s="6"/>
      <c r="D20" s="6"/>
      <c r="E20" s="6"/>
      <c r="F20" s="6"/>
      <c r="G20" s="6"/>
      <c r="H20" s="6"/>
      <c r="I20" s="50"/>
      <c r="J20" s="6"/>
      <c r="K20" s="105"/>
      <c r="M20" s="55" t="s">
        <v>58</v>
      </c>
      <c r="N20" s="56"/>
      <c r="O20" s="56" t="s">
        <v>36</v>
      </c>
      <c r="P20" s="69"/>
      <c r="Q20" s="70"/>
    </row>
    <row r="21" spans="1:17" x14ac:dyDescent="0.2">
      <c r="A21" s="104"/>
      <c r="J21" s="6"/>
      <c r="K21" s="105"/>
      <c r="M21" s="21" t="s">
        <v>38</v>
      </c>
      <c r="N21" s="21"/>
      <c r="O21" s="21"/>
      <c r="P21" s="40" t="s">
        <v>12</v>
      </c>
      <c r="Q21" s="70"/>
    </row>
    <row r="22" spans="1:17" x14ac:dyDescent="0.2">
      <c r="A22" s="104"/>
      <c r="J22" s="6"/>
      <c r="K22" s="105"/>
      <c r="M22" s="41" t="s">
        <v>59</v>
      </c>
      <c r="N22" s="42" t="s">
        <v>60</v>
      </c>
      <c r="O22" s="71">
        <f>P9</f>
        <v>3.5</v>
      </c>
      <c r="P22" s="72">
        <f>21.2*O22</f>
        <v>74.2</v>
      </c>
      <c r="Q22" s="70"/>
    </row>
    <row r="23" spans="1:17" x14ac:dyDescent="0.2">
      <c r="A23" s="104"/>
      <c r="B23" s="83" t="s">
        <v>22</v>
      </c>
      <c r="C23" s="6"/>
      <c r="D23" s="6"/>
      <c r="E23" s="6"/>
      <c r="F23" s="6"/>
      <c r="G23" s="6"/>
      <c r="H23" s="6"/>
      <c r="I23" s="6"/>
      <c r="J23" s="6"/>
      <c r="K23" s="105"/>
      <c r="M23" s="31" t="s">
        <v>19</v>
      </c>
      <c r="N23" s="62" t="s">
        <v>96</v>
      </c>
      <c r="O23" s="73">
        <f>P10</f>
        <v>10</v>
      </c>
      <c r="P23" s="74">
        <f>17.3*O23</f>
        <v>173</v>
      </c>
      <c r="Q23" s="70"/>
    </row>
    <row r="24" spans="1:17" x14ac:dyDescent="0.2">
      <c r="A24" s="104"/>
      <c r="B24" s="83"/>
      <c r="C24" s="6" t="s">
        <v>25</v>
      </c>
      <c r="D24" s="6"/>
      <c r="E24" s="6"/>
      <c r="F24" s="6"/>
      <c r="G24" s="64">
        <f>P15</f>
        <v>5.3</v>
      </c>
      <c r="H24" s="59" t="s">
        <v>24</v>
      </c>
      <c r="I24" s="50">
        <f>ROUND(2*(I17*P15%),1)/2</f>
        <v>68.900000000000006</v>
      </c>
      <c r="J24" s="6"/>
      <c r="K24" s="105"/>
      <c r="M24" s="31" t="s">
        <v>40</v>
      </c>
      <c r="N24" s="62" t="s">
        <v>62</v>
      </c>
      <c r="O24" s="73">
        <f>P11</f>
        <v>8</v>
      </c>
      <c r="P24" s="74">
        <f>21.2*O24</f>
        <v>169.6</v>
      </c>
      <c r="Q24" s="70"/>
    </row>
    <row r="25" spans="1:17" x14ac:dyDescent="0.2">
      <c r="A25" s="104"/>
      <c r="B25" s="83"/>
      <c r="C25" s="6" t="s">
        <v>28</v>
      </c>
      <c r="D25" s="6"/>
      <c r="E25" s="6"/>
      <c r="F25" s="6"/>
      <c r="G25" s="59">
        <f>P16</f>
        <v>1.1000000000000001</v>
      </c>
      <c r="H25" s="59" t="s">
        <v>24</v>
      </c>
      <c r="I25" s="50">
        <f>ROUND(2*(I19*P16%),1)/2</f>
        <v>14.3</v>
      </c>
      <c r="J25" s="6"/>
      <c r="K25" s="105"/>
      <c r="M25" s="31" t="s">
        <v>42</v>
      </c>
      <c r="N25" s="62"/>
      <c r="O25" s="62"/>
      <c r="P25" s="33">
        <f>SUM(P22:P24)</f>
        <v>416.79999999999995</v>
      </c>
      <c r="Q25" s="70"/>
    </row>
    <row r="26" spans="1:17" x14ac:dyDescent="0.2">
      <c r="A26" s="104"/>
      <c r="B26" s="83"/>
      <c r="C26" s="6" t="s">
        <v>29</v>
      </c>
      <c r="D26" s="6"/>
      <c r="E26" s="6"/>
      <c r="F26" s="6"/>
      <c r="G26" s="64">
        <f>P17</f>
        <v>1.607</v>
      </c>
      <c r="H26" s="59" t="s">
        <v>24</v>
      </c>
      <c r="I26" s="50">
        <f>ROUND(2*(I19*P17%),1)/2</f>
        <v>20.9</v>
      </c>
      <c r="J26" s="6"/>
      <c r="K26" s="105"/>
      <c r="M26" s="31"/>
      <c r="N26" s="62"/>
      <c r="O26" s="62"/>
      <c r="P26" s="33"/>
      <c r="Q26" s="70"/>
    </row>
    <row r="27" spans="1:17" x14ac:dyDescent="0.2">
      <c r="A27" s="104"/>
      <c r="B27" s="83"/>
      <c r="C27" s="6" t="s">
        <v>32</v>
      </c>
      <c r="D27" s="6"/>
      <c r="E27" s="6"/>
      <c r="F27" s="6"/>
      <c r="G27" s="64">
        <f>P18</f>
        <v>0.35</v>
      </c>
      <c r="H27" s="59" t="s">
        <v>24</v>
      </c>
      <c r="I27" s="50">
        <f>ROUND(2*(I19*P18%),1)/2</f>
        <v>4.55</v>
      </c>
      <c r="J27" s="6"/>
      <c r="K27" s="105"/>
      <c r="M27" s="76" t="s">
        <v>21</v>
      </c>
      <c r="N27" s="77" t="s">
        <v>43</v>
      </c>
      <c r="O27" s="78">
        <f>P13</f>
        <v>11.5</v>
      </c>
      <c r="P27" s="79">
        <f>30*O27</f>
        <v>345</v>
      </c>
      <c r="Q27" s="70"/>
    </row>
    <row r="28" spans="1:17" x14ac:dyDescent="0.2">
      <c r="A28" s="104"/>
      <c r="B28" s="83"/>
      <c r="C28" s="6" t="s">
        <v>34</v>
      </c>
      <c r="D28" s="6"/>
      <c r="E28" s="6"/>
      <c r="F28" s="6"/>
      <c r="G28" s="6"/>
      <c r="H28" s="6"/>
      <c r="I28" s="50">
        <v>0</v>
      </c>
      <c r="J28" s="6"/>
      <c r="K28" s="105"/>
      <c r="M28" s="21" t="s">
        <v>45</v>
      </c>
      <c r="N28" s="21"/>
      <c r="O28" s="21"/>
      <c r="P28" s="80" t="s">
        <v>12</v>
      </c>
      <c r="Q28" s="70"/>
    </row>
    <row r="29" spans="1:17" x14ac:dyDescent="0.2">
      <c r="A29" s="104"/>
      <c r="B29" s="83"/>
      <c r="C29" s="6" t="s">
        <v>35</v>
      </c>
      <c r="D29" s="6"/>
      <c r="E29" s="6"/>
      <c r="F29" s="6"/>
      <c r="G29" s="6"/>
      <c r="H29" s="6"/>
      <c r="I29" s="50">
        <f>IF(P3=5,IF(H13=3,P39,P25),IF(H13=3,P46,P32))</f>
        <v>416.79999999999995</v>
      </c>
      <c r="J29" s="50"/>
      <c r="K29" s="105"/>
      <c r="M29" s="41" t="s">
        <v>59</v>
      </c>
      <c r="N29" s="42" t="s">
        <v>63</v>
      </c>
      <c r="O29" s="71">
        <f>P9</f>
        <v>3.5</v>
      </c>
      <c r="P29" s="72">
        <f>21.7*O29</f>
        <v>75.95</v>
      </c>
      <c r="Q29" s="70"/>
    </row>
    <row r="30" spans="1:17" x14ac:dyDescent="0.2">
      <c r="A30" s="104"/>
      <c r="B30" s="83"/>
      <c r="C30" s="6" t="s">
        <v>37</v>
      </c>
      <c r="D30" s="6"/>
      <c r="E30" s="6"/>
      <c r="F30" s="6"/>
      <c r="G30" s="6"/>
      <c r="H30" s="6"/>
      <c r="I30" s="50">
        <f>IF(H13=3,P41,P27)</f>
        <v>345</v>
      </c>
      <c r="J30" s="6"/>
      <c r="K30" s="105"/>
      <c r="M30" s="31" t="s">
        <v>19</v>
      </c>
      <c r="N30" s="62" t="s">
        <v>64</v>
      </c>
      <c r="O30" s="73">
        <f>P10</f>
        <v>10</v>
      </c>
      <c r="P30" s="74">
        <f>18*O30</f>
        <v>180</v>
      </c>
      <c r="Q30" s="70"/>
    </row>
    <row r="31" spans="1:17" x14ac:dyDescent="0.2">
      <c r="A31" s="104"/>
      <c r="B31" s="83"/>
      <c r="J31" s="6"/>
      <c r="K31" s="105"/>
      <c r="M31" s="31" t="s">
        <v>40</v>
      </c>
      <c r="N31" s="62" t="s">
        <v>65</v>
      </c>
      <c r="O31" s="73">
        <f>P11</f>
        <v>8</v>
      </c>
      <c r="P31" s="74">
        <f>21.7*O31</f>
        <v>173.6</v>
      </c>
      <c r="Q31" s="70"/>
    </row>
    <row r="32" spans="1:17" x14ac:dyDescent="0.2">
      <c r="A32" s="104"/>
      <c r="B32" s="83"/>
      <c r="C32" s="18" t="s">
        <v>39</v>
      </c>
      <c r="D32" s="6"/>
      <c r="E32" s="6"/>
      <c r="F32" s="6"/>
      <c r="G32" s="6"/>
      <c r="H32" s="6"/>
      <c r="I32" s="50">
        <f>SUM(I24:I30)</f>
        <v>870.44999999999993</v>
      </c>
      <c r="J32" s="50"/>
      <c r="K32" s="105"/>
      <c r="L32" s="3"/>
      <c r="M32" s="31" t="s">
        <v>42</v>
      </c>
      <c r="N32" s="62"/>
      <c r="O32" s="62"/>
      <c r="P32" s="33">
        <f>SUM(P29:P31)</f>
        <v>429.54999999999995</v>
      </c>
      <c r="Q32" s="70"/>
    </row>
    <row r="33" spans="1:18" x14ac:dyDescent="0.2">
      <c r="A33" s="104"/>
      <c r="B33" s="83"/>
      <c r="J33" s="6"/>
      <c r="K33" s="105"/>
      <c r="L33" s="3"/>
      <c r="M33" s="31"/>
      <c r="N33" s="62"/>
      <c r="O33" s="62"/>
      <c r="P33" s="33"/>
      <c r="Q33" s="70"/>
    </row>
    <row r="34" spans="1:18" x14ac:dyDescent="0.2">
      <c r="A34" s="104"/>
      <c r="B34" s="83"/>
      <c r="C34" s="18" t="s">
        <v>41</v>
      </c>
      <c r="D34" s="6"/>
      <c r="E34" s="6"/>
      <c r="F34" s="6"/>
      <c r="G34" s="6"/>
      <c r="H34" s="6"/>
      <c r="I34" s="75">
        <f>ROUND(2*(I19-I32)/2,1)</f>
        <v>429.6</v>
      </c>
      <c r="J34" s="6"/>
      <c r="K34" s="105"/>
      <c r="L34" s="3"/>
      <c r="M34" s="76" t="s">
        <v>21</v>
      </c>
      <c r="N34" s="77" t="s">
        <v>47</v>
      </c>
      <c r="O34" s="78">
        <f>P13</f>
        <v>11.5</v>
      </c>
      <c r="P34" s="79">
        <f>30*O34</f>
        <v>345</v>
      </c>
    </row>
    <row r="35" spans="1:18" x14ac:dyDescent="0.2">
      <c r="A35" s="104"/>
      <c r="J35" s="6"/>
      <c r="K35" s="105"/>
      <c r="L35" s="3"/>
      <c r="M35" s="21" t="s">
        <v>48</v>
      </c>
      <c r="N35" s="21"/>
      <c r="O35" s="21"/>
      <c r="P35" s="80" t="s">
        <v>12</v>
      </c>
    </row>
    <row r="36" spans="1:18" x14ac:dyDescent="0.2">
      <c r="A36" s="104"/>
      <c r="J36" s="6"/>
      <c r="K36" s="105"/>
      <c r="L36" s="3"/>
      <c r="M36" s="41" t="s">
        <v>50</v>
      </c>
      <c r="N36" s="42" t="s">
        <v>62</v>
      </c>
      <c r="O36" s="71">
        <f>P9</f>
        <v>3.5</v>
      </c>
      <c r="P36" s="72">
        <f>21.2*O36</f>
        <v>74.2</v>
      </c>
    </row>
    <row r="37" spans="1:18" x14ac:dyDescent="0.2">
      <c r="A37" s="104"/>
      <c r="B37" s="101" t="s">
        <v>44</v>
      </c>
      <c r="J37" s="6"/>
      <c r="K37" s="105"/>
      <c r="L37" s="3"/>
      <c r="M37" s="31" t="s">
        <v>19</v>
      </c>
      <c r="N37" s="62" t="s">
        <v>66</v>
      </c>
      <c r="O37" s="73">
        <f>P10</f>
        <v>10</v>
      </c>
      <c r="P37" s="74">
        <f>13*O37</f>
        <v>130</v>
      </c>
    </row>
    <row r="38" spans="1:18" x14ac:dyDescent="0.2">
      <c r="A38" s="104"/>
      <c r="B38" s="83"/>
      <c r="C38" s="1" t="s">
        <v>46</v>
      </c>
      <c r="J38" s="6"/>
      <c r="K38" s="105"/>
      <c r="L38" s="3"/>
      <c r="M38" s="31" t="s">
        <v>40</v>
      </c>
      <c r="N38" s="62" t="s">
        <v>62</v>
      </c>
      <c r="O38" s="73">
        <f>P11</f>
        <v>8</v>
      </c>
      <c r="P38" s="74">
        <f>21.2*O38</f>
        <v>169.6</v>
      </c>
    </row>
    <row r="39" spans="1:18" x14ac:dyDescent="0.2">
      <c r="A39" s="104"/>
      <c r="B39" s="26"/>
      <c r="C39" s="81"/>
      <c r="D39" s="81"/>
      <c r="E39" s="81"/>
      <c r="F39" s="81"/>
      <c r="G39" s="81"/>
      <c r="H39" s="6"/>
      <c r="I39" s="82"/>
      <c r="J39" s="6"/>
      <c r="K39" s="105"/>
      <c r="L39" s="3"/>
      <c r="M39" s="31" t="s">
        <v>42</v>
      </c>
      <c r="N39" s="62"/>
      <c r="O39" s="62"/>
      <c r="P39" s="33">
        <f>SUM(P36:P38)</f>
        <v>373.79999999999995</v>
      </c>
    </row>
    <row r="40" spans="1:18" x14ac:dyDescent="0.2">
      <c r="A40" s="104"/>
      <c r="B40" s="26"/>
      <c r="C40" s="81"/>
      <c r="D40" s="81"/>
      <c r="E40" s="81"/>
      <c r="F40" s="81"/>
      <c r="G40" s="81"/>
      <c r="H40" s="6"/>
      <c r="I40" s="82"/>
      <c r="J40" s="6"/>
      <c r="K40" s="105"/>
      <c r="L40" s="3"/>
      <c r="M40" s="31"/>
      <c r="N40" s="62"/>
      <c r="O40" s="62"/>
      <c r="P40" s="74"/>
    </row>
    <row r="41" spans="1:18" x14ac:dyDescent="0.2">
      <c r="A41" s="104"/>
      <c r="B41" s="83"/>
      <c r="C41" s="18"/>
      <c r="D41" s="6"/>
      <c r="E41" s="6"/>
      <c r="F41" s="6"/>
      <c r="G41" s="6"/>
      <c r="H41" s="6"/>
      <c r="I41" s="75"/>
      <c r="J41" s="6"/>
      <c r="K41" s="105"/>
      <c r="L41" s="3"/>
      <c r="M41" s="76" t="s">
        <v>21</v>
      </c>
      <c r="N41" s="77" t="s">
        <v>43</v>
      </c>
      <c r="O41" s="78">
        <f>P13</f>
        <v>11.5</v>
      </c>
      <c r="P41" s="79">
        <f>30*O41</f>
        <v>345</v>
      </c>
    </row>
    <row r="42" spans="1:18" x14ac:dyDescent="0.2">
      <c r="A42" s="104"/>
      <c r="B42" s="83"/>
      <c r="C42" s="6"/>
      <c r="D42" s="6"/>
      <c r="E42" s="6"/>
      <c r="F42" s="6"/>
      <c r="G42" s="6"/>
      <c r="H42" s="6"/>
      <c r="I42" s="6"/>
      <c r="J42" s="6"/>
      <c r="K42" s="105"/>
      <c r="L42" s="3"/>
      <c r="M42" s="21" t="s">
        <v>52</v>
      </c>
      <c r="N42" s="21"/>
      <c r="O42" s="21"/>
      <c r="P42" s="80" t="s">
        <v>12</v>
      </c>
    </row>
    <row r="43" spans="1:18" x14ac:dyDescent="0.2">
      <c r="A43" s="104"/>
      <c r="B43" s="83"/>
      <c r="C43" s="6"/>
      <c r="D43" s="6"/>
      <c r="E43" s="6"/>
      <c r="F43" s="6"/>
      <c r="G43" s="6"/>
      <c r="H43" s="6"/>
      <c r="I43" s="6"/>
      <c r="J43" s="6"/>
      <c r="K43" s="105"/>
      <c r="L43" s="3"/>
      <c r="M43" s="41" t="s">
        <v>50</v>
      </c>
      <c r="N43" s="42" t="s">
        <v>65</v>
      </c>
      <c r="O43" s="71">
        <f>P9</f>
        <v>3.5</v>
      </c>
      <c r="P43" s="72">
        <f>21.7*O43</f>
        <v>75.95</v>
      </c>
    </row>
    <row r="44" spans="1:18" x14ac:dyDescent="0.2">
      <c r="A44" s="104"/>
      <c r="B44" s="83"/>
      <c r="C44" s="6"/>
      <c r="D44" s="6"/>
      <c r="E44" s="6"/>
      <c r="F44" s="6"/>
      <c r="G44" s="6"/>
      <c r="H44" s="6"/>
      <c r="I44" s="6"/>
      <c r="J44" s="6"/>
      <c r="K44" s="105"/>
      <c r="L44" s="3"/>
      <c r="M44" s="31" t="s">
        <v>19</v>
      </c>
      <c r="N44" s="62" t="s">
        <v>67</v>
      </c>
      <c r="O44" s="73">
        <f>P10</f>
        <v>10</v>
      </c>
      <c r="P44" s="74">
        <f>13.5*O44</f>
        <v>135</v>
      </c>
    </row>
    <row r="45" spans="1:18" ht="16.5" thickBot="1" x14ac:dyDescent="0.3">
      <c r="A45" s="104"/>
      <c r="B45" s="94" t="s">
        <v>49</v>
      </c>
      <c r="C45" s="6"/>
      <c r="D45" s="6"/>
      <c r="E45" s="6"/>
      <c r="F45" s="6"/>
      <c r="G45" s="34" t="s">
        <v>12</v>
      </c>
      <c r="H45" s="6"/>
      <c r="I45" s="95">
        <f>I34+I39</f>
        <v>429.6</v>
      </c>
      <c r="J45" s="6"/>
      <c r="K45" s="105"/>
      <c r="L45" s="3"/>
      <c r="M45" s="31" t="s">
        <v>40</v>
      </c>
      <c r="N45" s="62" t="s">
        <v>65</v>
      </c>
      <c r="O45" s="73">
        <f>P11</f>
        <v>8</v>
      </c>
      <c r="P45" s="74">
        <f>21.7*O45</f>
        <v>173.6</v>
      </c>
    </row>
    <row r="46" spans="1:18" ht="13.5" thickTop="1" x14ac:dyDescent="0.2">
      <c r="A46" s="104"/>
      <c r="B46" s="83"/>
      <c r="C46" s="6"/>
      <c r="D46" s="6"/>
      <c r="E46" s="6"/>
      <c r="F46" s="6"/>
      <c r="G46" s="6"/>
      <c r="H46" s="6"/>
      <c r="I46" s="3"/>
      <c r="J46" s="6"/>
      <c r="K46" s="105"/>
      <c r="L46" s="3"/>
      <c r="M46" s="31" t="s">
        <v>42</v>
      </c>
      <c r="N46" s="62"/>
      <c r="O46" s="62"/>
      <c r="P46" s="33">
        <f>SUM(P43:P45)</f>
        <v>384.54999999999995</v>
      </c>
      <c r="Q46" s="89"/>
      <c r="R46" s="88"/>
    </row>
    <row r="47" spans="1:18" x14ac:dyDescent="0.2">
      <c r="A47" s="104"/>
      <c r="B47" s="26"/>
      <c r="C47" s="6"/>
      <c r="D47" s="6"/>
      <c r="E47" s="6"/>
      <c r="F47" s="6"/>
      <c r="G47" s="6"/>
      <c r="H47" s="6"/>
      <c r="I47" s="6"/>
      <c r="J47" s="6"/>
      <c r="K47" s="105"/>
      <c r="M47" s="31"/>
      <c r="N47" s="62"/>
      <c r="O47" s="62"/>
      <c r="P47" s="74"/>
    </row>
    <row r="48" spans="1:18" x14ac:dyDescent="0.2">
      <c r="A48" s="104"/>
      <c r="B48" s="83"/>
      <c r="C48" s="6"/>
      <c r="D48" s="6"/>
      <c r="E48" s="6"/>
      <c r="F48" s="6"/>
      <c r="G48" s="6"/>
      <c r="H48" s="6"/>
      <c r="I48" s="6"/>
      <c r="J48" s="6"/>
      <c r="K48" s="105"/>
      <c r="M48" s="76" t="s">
        <v>21</v>
      </c>
      <c r="N48" s="77" t="s">
        <v>43</v>
      </c>
      <c r="O48" s="78">
        <f>P13</f>
        <v>11.5</v>
      </c>
      <c r="P48" s="79">
        <f>30*O48</f>
        <v>345</v>
      </c>
    </row>
    <row r="49" spans="1:13" x14ac:dyDescent="0.2">
      <c r="A49" s="104"/>
      <c r="B49" s="83" t="s">
        <v>51</v>
      </c>
      <c r="C49" s="6"/>
      <c r="D49" s="18"/>
      <c r="E49" s="18"/>
      <c r="F49" s="100"/>
      <c r="G49" s="100"/>
      <c r="H49" s="100"/>
      <c r="I49" s="100"/>
      <c r="J49" s="6"/>
      <c r="K49" s="105"/>
    </row>
    <row r="50" spans="1:13" x14ac:dyDescent="0.2">
      <c r="A50" s="104"/>
      <c r="B50" s="83"/>
      <c r="C50" s="6"/>
      <c r="D50" s="6"/>
      <c r="E50" s="6"/>
      <c r="F50" s="6"/>
      <c r="G50" s="6"/>
      <c r="H50" s="6"/>
      <c r="I50" s="6"/>
      <c r="J50" s="6"/>
      <c r="K50" s="105"/>
      <c r="M50" s="1" t="s">
        <v>68</v>
      </c>
    </row>
    <row r="51" spans="1:13" ht="15" x14ac:dyDescent="0.2">
      <c r="A51" s="104"/>
      <c r="B51" s="83"/>
      <c r="C51" s="6"/>
      <c r="D51" s="6"/>
      <c r="E51" s="6"/>
      <c r="F51" s="6"/>
      <c r="G51" s="6"/>
      <c r="H51" s="6"/>
      <c r="I51" s="6"/>
      <c r="J51" s="6"/>
      <c r="K51" s="105"/>
      <c r="M51" s="1" t="s">
        <v>69</v>
      </c>
    </row>
    <row r="52" spans="1:13" ht="15" x14ac:dyDescent="0.2">
      <c r="A52" s="104"/>
      <c r="B52" s="83" t="s">
        <v>53</v>
      </c>
      <c r="C52" s="18"/>
      <c r="D52" s="18"/>
      <c r="E52" s="18"/>
      <c r="F52" s="84"/>
      <c r="G52" s="84"/>
      <c r="H52" s="84"/>
      <c r="I52" s="84"/>
      <c r="J52" s="6"/>
      <c r="K52" s="105"/>
      <c r="M52" s="90" t="s">
        <v>95</v>
      </c>
    </row>
    <row r="53" spans="1:13" ht="15" x14ac:dyDescent="0.2">
      <c r="A53" s="104"/>
      <c r="B53" s="83"/>
      <c r="C53" s="18"/>
      <c r="D53" s="18"/>
      <c r="E53" s="18"/>
      <c r="F53" s="18"/>
      <c r="G53" s="18"/>
      <c r="H53" s="18"/>
      <c r="I53" s="18"/>
      <c r="J53" s="6"/>
      <c r="K53" s="105"/>
      <c r="M53" s="90" t="s">
        <v>73</v>
      </c>
    </row>
    <row r="54" spans="1:13" x14ac:dyDescent="0.2">
      <c r="A54" s="104"/>
      <c r="B54" s="83"/>
      <c r="C54" s="18"/>
      <c r="D54" s="18"/>
      <c r="E54" s="18"/>
      <c r="F54" s="18"/>
      <c r="G54" s="18"/>
      <c r="H54" s="18"/>
      <c r="I54" s="18"/>
      <c r="J54" s="6"/>
      <c r="K54" s="105"/>
      <c r="M54" s="90" t="s">
        <v>70</v>
      </c>
    </row>
    <row r="55" spans="1:13" x14ac:dyDescent="0.2">
      <c r="A55" s="106"/>
      <c r="B55" s="83" t="s">
        <v>54</v>
      </c>
      <c r="C55" s="85"/>
      <c r="D55" s="85"/>
      <c r="E55" s="85"/>
      <c r="F55" s="86"/>
      <c r="G55" s="86"/>
      <c r="H55" s="86"/>
      <c r="I55" s="86"/>
      <c r="J55" s="87"/>
      <c r="K55" s="107"/>
      <c r="L55" s="88"/>
    </row>
    <row r="56" spans="1:13" x14ac:dyDescent="0.2">
      <c r="A56" s="104"/>
      <c r="B56" s="83"/>
      <c r="C56" s="6"/>
      <c r="D56" s="6"/>
      <c r="E56" s="6"/>
      <c r="F56" s="6"/>
      <c r="G56" s="6"/>
      <c r="H56" s="6"/>
      <c r="I56" s="6"/>
      <c r="K56" s="105"/>
    </row>
    <row r="57" spans="1:13" x14ac:dyDescent="0.2">
      <c r="A57" s="111"/>
      <c r="K57" s="112"/>
    </row>
    <row r="58" spans="1:13" x14ac:dyDescent="0.2">
      <c r="A58" s="108"/>
      <c r="B58" s="91"/>
      <c r="C58" s="109" t="s">
        <v>71</v>
      </c>
      <c r="D58" s="109"/>
      <c r="E58" s="2"/>
      <c r="F58" s="2"/>
      <c r="G58" s="2"/>
      <c r="H58" s="2"/>
      <c r="I58" s="2"/>
      <c r="J58" s="2"/>
      <c r="K58" s="110"/>
    </row>
  </sheetData>
  <phoneticPr fontId="16" type="noConversion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58"/>
  <sheetViews>
    <sheetView view="pageBreakPreview" zoomScale="60" zoomScaleNormal="100" workbookViewId="0">
      <selection activeCell="I14" sqref="I14"/>
    </sheetView>
  </sheetViews>
  <sheetFormatPr baseColWidth="10" defaultColWidth="11.42578125" defaultRowHeight="12.75" x14ac:dyDescent="0.2"/>
  <cols>
    <col min="1" max="1" width="1.42578125" style="1" customWidth="1"/>
    <col min="2" max="4" width="11.42578125" style="1"/>
    <col min="5" max="5" width="7.7109375" style="1" customWidth="1"/>
    <col min="6" max="6" width="6.7109375" style="1" customWidth="1"/>
    <col min="7" max="7" width="11.42578125" style="1"/>
    <col min="8" max="8" width="6" style="1" customWidth="1"/>
    <col min="9" max="10" width="11.42578125" style="1"/>
    <col min="11" max="11" width="1.42578125" style="1" customWidth="1"/>
    <col min="12" max="13" width="11.42578125" style="1"/>
    <col min="14" max="14" width="20.42578125" style="1" customWidth="1"/>
    <col min="15" max="16384" width="11.42578125" style="1"/>
  </cols>
  <sheetData>
    <row r="1" spans="1:17" ht="6" customHeight="1" x14ac:dyDescent="0.2">
      <c r="A1" s="102"/>
      <c r="B1" s="19"/>
      <c r="C1" s="20"/>
      <c r="D1" s="20"/>
      <c r="E1" s="20"/>
      <c r="F1" s="20"/>
      <c r="G1" s="20"/>
      <c r="H1" s="20"/>
      <c r="I1" s="20"/>
      <c r="J1" s="20"/>
      <c r="K1" s="103"/>
    </row>
    <row r="2" spans="1:17" x14ac:dyDescent="0.2">
      <c r="A2" s="104"/>
      <c r="B2" s="96" t="s">
        <v>0</v>
      </c>
      <c r="C2" s="97"/>
      <c r="D2" s="98"/>
      <c r="E2" s="98"/>
      <c r="F2" s="98"/>
      <c r="G2" s="99"/>
      <c r="H2" s="99"/>
      <c r="I2" s="99"/>
      <c r="J2" s="99"/>
      <c r="K2" s="105"/>
      <c r="L2" s="3"/>
      <c r="M2" s="3"/>
      <c r="N2" s="3"/>
      <c r="O2" s="3"/>
      <c r="P2" s="3"/>
    </row>
    <row r="3" spans="1:17" x14ac:dyDescent="0.2">
      <c r="A3" s="104"/>
      <c r="B3" s="83"/>
      <c r="C3" s="5"/>
      <c r="D3" s="6"/>
      <c r="E3" s="6"/>
      <c r="F3" s="6"/>
      <c r="G3" s="3"/>
      <c r="H3" s="3"/>
      <c r="I3" s="3"/>
      <c r="J3" s="3"/>
      <c r="K3" s="105"/>
      <c r="L3" s="3"/>
      <c r="M3" s="21" t="s">
        <v>55</v>
      </c>
      <c r="N3" s="3"/>
      <c r="O3" s="3"/>
      <c r="P3" s="22">
        <v>5</v>
      </c>
      <c r="Q3" s="3"/>
    </row>
    <row r="4" spans="1:17" x14ac:dyDescent="0.2">
      <c r="A4" s="104"/>
      <c r="B4" s="83" t="s">
        <v>1</v>
      </c>
      <c r="C4" s="7" t="str">
        <f>Januar!C4</f>
        <v>Muster</v>
      </c>
      <c r="D4" s="8"/>
      <c r="E4" s="9"/>
      <c r="F4" s="6"/>
      <c r="G4" s="24" t="s">
        <v>2</v>
      </c>
      <c r="H4" s="24"/>
      <c r="I4" s="10" t="str">
        <f>Januar!I4</f>
        <v>Hans</v>
      </c>
      <c r="J4" s="11"/>
      <c r="K4" s="105"/>
      <c r="L4" s="3"/>
      <c r="M4" s="24" t="s">
        <v>7</v>
      </c>
      <c r="N4" s="24"/>
      <c r="O4" s="24"/>
      <c r="P4" s="25" t="s">
        <v>8</v>
      </c>
      <c r="Q4" s="12"/>
    </row>
    <row r="5" spans="1:17" x14ac:dyDescent="0.2">
      <c r="A5" s="104"/>
      <c r="B5" s="83"/>
      <c r="C5" s="5"/>
      <c r="D5" s="6"/>
      <c r="E5" s="6"/>
      <c r="F5" s="6"/>
      <c r="G5" s="3"/>
      <c r="H5" s="3"/>
      <c r="I5" s="3"/>
      <c r="J5" s="3"/>
      <c r="K5" s="105"/>
      <c r="L5" s="3"/>
      <c r="M5" s="28" t="s">
        <v>9</v>
      </c>
      <c r="N5" s="29"/>
      <c r="O5" s="29" t="s">
        <v>77</v>
      </c>
      <c r="P5" s="30"/>
    </row>
    <row r="6" spans="1:17" x14ac:dyDescent="0.2">
      <c r="A6" s="104"/>
      <c r="B6" s="96" t="s">
        <v>3</v>
      </c>
      <c r="C6" s="98"/>
      <c r="D6" s="98"/>
      <c r="E6" s="98"/>
      <c r="F6" s="98"/>
      <c r="G6" s="98"/>
      <c r="H6" s="98"/>
      <c r="I6" s="98"/>
      <c r="J6" s="98"/>
      <c r="K6" s="105"/>
      <c r="L6" s="12"/>
      <c r="M6" s="31" t="s">
        <v>10</v>
      </c>
      <c r="N6" s="32"/>
      <c r="O6" s="32" t="s">
        <v>78</v>
      </c>
      <c r="P6" s="33"/>
    </row>
    <row r="7" spans="1:17" x14ac:dyDescent="0.2">
      <c r="A7" s="104"/>
      <c r="B7" s="83"/>
      <c r="C7" s="2"/>
      <c r="D7" s="2"/>
      <c r="E7" s="6"/>
      <c r="F7" s="6"/>
      <c r="G7" s="6"/>
      <c r="H7" s="6"/>
      <c r="I7" s="6"/>
      <c r="J7" s="6"/>
      <c r="K7" s="105"/>
      <c r="L7" s="12"/>
      <c r="M7" s="35" t="s">
        <v>13</v>
      </c>
      <c r="N7" s="36"/>
      <c r="O7" s="36" t="s">
        <v>79</v>
      </c>
      <c r="P7" s="37"/>
    </row>
    <row r="8" spans="1:17" x14ac:dyDescent="0.2">
      <c r="A8" s="104"/>
      <c r="B8" s="83" t="s">
        <v>1</v>
      </c>
      <c r="C8" s="13" t="str">
        <f>Januar!C8</f>
        <v>Meier</v>
      </c>
      <c r="D8" s="14"/>
      <c r="E8" s="15"/>
      <c r="F8" s="6"/>
      <c r="G8" s="83" t="s">
        <v>4</v>
      </c>
      <c r="H8" s="83"/>
      <c r="I8" s="10">
        <f>Januar!I8</f>
        <v>756</v>
      </c>
      <c r="J8" s="11"/>
      <c r="K8" s="105"/>
      <c r="L8" s="3"/>
      <c r="M8" s="21" t="s">
        <v>15</v>
      </c>
      <c r="N8" s="21"/>
      <c r="O8" s="39"/>
      <c r="P8" s="40" t="s">
        <v>12</v>
      </c>
    </row>
    <row r="9" spans="1:17" x14ac:dyDescent="0.2">
      <c r="A9" s="104"/>
      <c r="B9" s="83"/>
      <c r="C9" s="6"/>
      <c r="D9" s="6"/>
      <c r="E9" s="6"/>
      <c r="F9" s="6"/>
      <c r="G9" s="83"/>
      <c r="H9" s="83"/>
      <c r="I9" s="6"/>
      <c r="J9" s="6"/>
      <c r="K9" s="105"/>
      <c r="M9" s="41" t="s">
        <v>16</v>
      </c>
      <c r="N9" s="42"/>
      <c r="O9" s="43" t="s">
        <v>17</v>
      </c>
      <c r="P9" s="44">
        <v>3.5</v>
      </c>
    </row>
    <row r="10" spans="1:17" x14ac:dyDescent="0.2">
      <c r="A10" s="104"/>
      <c r="B10" s="83" t="s">
        <v>2</v>
      </c>
      <c r="C10" s="13" t="str">
        <f>Januar!C10</f>
        <v>Max</v>
      </c>
      <c r="D10" s="14"/>
      <c r="E10" s="15"/>
      <c r="F10" s="6"/>
      <c r="G10" s="83" t="s">
        <v>5</v>
      </c>
      <c r="H10" s="83"/>
      <c r="I10" s="16">
        <f>Januar!I10</f>
        <v>0</v>
      </c>
      <c r="J10" s="17"/>
      <c r="K10" s="105"/>
      <c r="M10" s="46" t="s">
        <v>19</v>
      </c>
      <c r="N10" s="47"/>
      <c r="O10" s="48" t="s">
        <v>17</v>
      </c>
      <c r="P10" s="49">
        <v>10</v>
      </c>
    </row>
    <row r="11" spans="1:17" x14ac:dyDescent="0.2">
      <c r="A11" s="104"/>
      <c r="B11" s="4"/>
      <c r="C11" s="6"/>
      <c r="D11" s="6"/>
      <c r="E11" s="6"/>
      <c r="F11" s="6"/>
      <c r="G11" s="6"/>
      <c r="H11" s="6"/>
      <c r="I11" s="6"/>
      <c r="J11" s="6"/>
      <c r="K11" s="105"/>
      <c r="M11" s="51" t="s">
        <v>20</v>
      </c>
      <c r="N11" s="52"/>
      <c r="O11" s="48" t="s">
        <v>17</v>
      </c>
      <c r="P11" s="53">
        <v>8</v>
      </c>
    </row>
    <row r="12" spans="1:17" x14ac:dyDescent="0.2">
      <c r="A12" s="104"/>
      <c r="B12" s="19"/>
      <c r="C12" s="20"/>
      <c r="D12" s="20"/>
      <c r="E12" s="20"/>
      <c r="F12" s="20"/>
      <c r="G12" s="20"/>
      <c r="H12" s="20"/>
      <c r="I12" s="20"/>
      <c r="J12" s="20"/>
      <c r="K12" s="105"/>
      <c r="M12" s="51"/>
      <c r="N12" s="52"/>
      <c r="O12" s="48"/>
      <c r="P12" s="54"/>
    </row>
    <row r="13" spans="1:17" ht="23.25" x14ac:dyDescent="0.35">
      <c r="A13" s="104"/>
      <c r="B13" s="92" t="s">
        <v>82</v>
      </c>
      <c r="C13" s="92" t="s">
        <v>6</v>
      </c>
      <c r="D13" s="3"/>
      <c r="E13" s="3"/>
      <c r="F13" s="92"/>
      <c r="G13" s="92"/>
      <c r="H13" s="93">
        <v>2</v>
      </c>
      <c r="I13" s="92" t="s">
        <v>86</v>
      </c>
      <c r="J13" s="6"/>
      <c r="K13" s="105"/>
      <c r="M13" s="55" t="s">
        <v>21</v>
      </c>
      <c r="N13" s="56"/>
      <c r="O13" s="57" t="s">
        <v>17</v>
      </c>
      <c r="P13" s="58">
        <v>11.5</v>
      </c>
      <c r="Q13" s="12"/>
    </row>
    <row r="14" spans="1:17" ht="23.25" x14ac:dyDescent="0.35">
      <c r="A14" s="104"/>
      <c r="B14" s="4"/>
      <c r="C14" s="23"/>
      <c r="F14" s="26"/>
      <c r="G14" s="3"/>
      <c r="H14" s="3"/>
      <c r="I14" s="27"/>
      <c r="J14" s="6"/>
      <c r="K14" s="105"/>
      <c r="M14" s="21" t="s">
        <v>23</v>
      </c>
      <c r="N14" s="21"/>
      <c r="O14" s="21"/>
      <c r="P14" s="40" t="s">
        <v>24</v>
      </c>
    </row>
    <row r="15" spans="1:17" x14ac:dyDescent="0.2">
      <c r="A15" s="104"/>
      <c r="B15" s="4"/>
      <c r="C15" s="6"/>
      <c r="D15" s="6"/>
      <c r="E15" s="6"/>
      <c r="F15" s="6"/>
      <c r="G15" s="6"/>
      <c r="H15" s="6"/>
      <c r="I15" s="6"/>
      <c r="J15" s="6"/>
      <c r="K15" s="105"/>
      <c r="M15" s="28" t="s">
        <v>56</v>
      </c>
      <c r="N15" s="60" t="s">
        <v>26</v>
      </c>
      <c r="O15" s="61" t="s">
        <v>27</v>
      </c>
      <c r="P15" s="114">
        <v>5.3</v>
      </c>
    </row>
    <row r="16" spans="1:17" x14ac:dyDescent="0.2">
      <c r="A16" s="104"/>
      <c r="B16" s="83" t="s">
        <v>11</v>
      </c>
      <c r="C16" s="6"/>
      <c r="D16" s="6"/>
      <c r="E16" s="6"/>
      <c r="F16" s="6"/>
      <c r="G16" s="6"/>
      <c r="H16" s="6"/>
      <c r="I16" s="34" t="s">
        <v>12</v>
      </c>
      <c r="J16" s="6"/>
      <c r="K16" s="105"/>
      <c r="M16" s="31" t="s">
        <v>57</v>
      </c>
      <c r="N16" s="62"/>
      <c r="O16" s="113" t="s">
        <v>72</v>
      </c>
      <c r="P16" s="63">
        <v>1.1000000000000001</v>
      </c>
    </row>
    <row r="17" spans="1:17" x14ac:dyDescent="0.2">
      <c r="A17" s="104"/>
      <c r="B17" s="83"/>
      <c r="C17" s="6" t="s">
        <v>14</v>
      </c>
      <c r="D17" s="6"/>
      <c r="E17" s="6"/>
      <c r="F17" s="6"/>
      <c r="G17" s="6"/>
      <c r="H17" s="6"/>
      <c r="I17" s="38">
        <v>1300</v>
      </c>
      <c r="J17" s="6"/>
      <c r="K17" s="105"/>
      <c r="M17" s="46" t="s">
        <v>30</v>
      </c>
      <c r="N17" s="47"/>
      <c r="O17" s="65" t="s">
        <v>31</v>
      </c>
      <c r="P17" s="66">
        <v>1.607</v>
      </c>
    </row>
    <row r="18" spans="1:17" x14ac:dyDescent="0.2">
      <c r="A18" s="104"/>
      <c r="B18" s="83"/>
      <c r="C18" s="6"/>
      <c r="D18" s="6"/>
      <c r="E18" s="6"/>
      <c r="F18" s="6"/>
      <c r="G18" s="6"/>
      <c r="H18" s="6"/>
      <c r="I18" s="6"/>
      <c r="J18" s="6"/>
      <c r="K18" s="105"/>
      <c r="M18" s="51" t="s">
        <v>33</v>
      </c>
      <c r="N18" s="52"/>
      <c r="O18" s="67" t="s">
        <v>27</v>
      </c>
      <c r="P18" s="115">
        <v>0.5</v>
      </c>
    </row>
    <row r="19" spans="1:17" x14ac:dyDescent="0.2">
      <c r="A19" s="104"/>
      <c r="B19" s="83"/>
      <c r="C19" s="18" t="s">
        <v>18</v>
      </c>
      <c r="D19" s="6"/>
      <c r="E19" s="6"/>
      <c r="F19" s="6"/>
      <c r="G19" s="6"/>
      <c r="H19" s="6"/>
      <c r="I19" s="45">
        <f>SUM(I13:I18)</f>
        <v>1300</v>
      </c>
      <c r="J19" s="6"/>
      <c r="K19" s="105"/>
      <c r="M19" s="51"/>
      <c r="N19" s="52"/>
      <c r="O19" s="52"/>
      <c r="P19" s="68"/>
    </row>
    <row r="20" spans="1:17" x14ac:dyDescent="0.2">
      <c r="A20" s="104"/>
      <c r="B20" s="83"/>
      <c r="C20" s="6"/>
      <c r="D20" s="6"/>
      <c r="E20" s="6"/>
      <c r="F20" s="6"/>
      <c r="G20" s="6"/>
      <c r="H20" s="6"/>
      <c r="I20" s="50"/>
      <c r="J20" s="6"/>
      <c r="K20" s="105"/>
      <c r="M20" s="55" t="s">
        <v>58</v>
      </c>
      <c r="N20" s="56"/>
      <c r="O20" s="56" t="s">
        <v>36</v>
      </c>
      <c r="P20" s="69"/>
      <c r="Q20" s="70"/>
    </row>
    <row r="21" spans="1:17" x14ac:dyDescent="0.2">
      <c r="A21" s="104"/>
      <c r="J21" s="6"/>
      <c r="K21" s="105"/>
      <c r="M21" s="21" t="s">
        <v>38</v>
      </c>
      <c r="N21" s="21"/>
      <c r="O21" s="21"/>
      <c r="P21" s="40" t="s">
        <v>12</v>
      </c>
      <c r="Q21" s="70"/>
    </row>
    <row r="22" spans="1:17" x14ac:dyDescent="0.2">
      <c r="A22" s="104"/>
      <c r="J22" s="6"/>
      <c r="K22" s="105"/>
      <c r="M22" s="41" t="s">
        <v>59</v>
      </c>
      <c r="N22" s="42" t="s">
        <v>60</v>
      </c>
      <c r="O22" s="71">
        <f>P9</f>
        <v>3.5</v>
      </c>
      <c r="P22" s="72">
        <f>21.2*O22</f>
        <v>74.2</v>
      </c>
      <c r="Q22" s="70"/>
    </row>
    <row r="23" spans="1:17" x14ac:dyDescent="0.2">
      <c r="A23" s="104"/>
      <c r="B23" s="83" t="s">
        <v>22</v>
      </c>
      <c r="C23" s="6"/>
      <c r="D23" s="6"/>
      <c r="E23" s="6"/>
      <c r="F23" s="6"/>
      <c r="G23" s="6"/>
      <c r="H23" s="6"/>
      <c r="I23" s="6"/>
      <c r="J23" s="6"/>
      <c r="K23" s="105"/>
      <c r="M23" s="31" t="s">
        <v>19</v>
      </c>
      <c r="N23" s="62" t="s">
        <v>61</v>
      </c>
      <c r="O23" s="73">
        <f>P10</f>
        <v>10</v>
      </c>
      <c r="P23" s="74">
        <f>17.5*O23</f>
        <v>175</v>
      </c>
      <c r="Q23" s="70"/>
    </row>
    <row r="24" spans="1:17" x14ac:dyDescent="0.2">
      <c r="A24" s="104"/>
      <c r="B24" s="83"/>
      <c r="C24" s="6" t="s">
        <v>25</v>
      </c>
      <c r="D24" s="6"/>
      <c r="E24" s="6"/>
      <c r="F24" s="6"/>
      <c r="G24" s="64">
        <f>P15</f>
        <v>5.3</v>
      </c>
      <c r="H24" s="59" t="s">
        <v>24</v>
      </c>
      <c r="I24" s="50">
        <f>ROUND(2*(I17*P15%),1)/2</f>
        <v>68.900000000000006</v>
      </c>
      <c r="J24" s="6"/>
      <c r="K24" s="105"/>
      <c r="M24" s="31" t="s">
        <v>40</v>
      </c>
      <c r="N24" s="62" t="s">
        <v>62</v>
      </c>
      <c r="O24" s="73">
        <f>P11</f>
        <v>8</v>
      </c>
      <c r="P24" s="74">
        <f>21.2*O24</f>
        <v>169.6</v>
      </c>
      <c r="Q24" s="70"/>
    </row>
    <row r="25" spans="1:17" x14ac:dyDescent="0.2">
      <c r="A25" s="104"/>
      <c r="B25" s="83"/>
      <c r="C25" s="6" t="s">
        <v>28</v>
      </c>
      <c r="D25" s="6"/>
      <c r="E25" s="6"/>
      <c r="F25" s="6"/>
      <c r="G25" s="59">
        <f>P16</f>
        <v>1.1000000000000001</v>
      </c>
      <c r="H25" s="59" t="s">
        <v>24</v>
      </c>
      <c r="I25" s="50">
        <f>ROUND(2*(I19*P16%),1)/2</f>
        <v>14.3</v>
      </c>
      <c r="J25" s="6"/>
      <c r="K25" s="105"/>
      <c r="M25" s="31" t="s">
        <v>42</v>
      </c>
      <c r="N25" s="62"/>
      <c r="O25" s="62"/>
      <c r="P25" s="33">
        <f>SUM(P22:P24)</f>
        <v>418.79999999999995</v>
      </c>
      <c r="Q25" s="70"/>
    </row>
    <row r="26" spans="1:17" x14ac:dyDescent="0.2">
      <c r="A26" s="104"/>
      <c r="B26" s="83"/>
      <c r="C26" s="6" t="s">
        <v>29</v>
      </c>
      <c r="D26" s="6"/>
      <c r="E26" s="6"/>
      <c r="F26" s="6"/>
      <c r="G26" s="64">
        <f>P17</f>
        <v>1.607</v>
      </c>
      <c r="H26" s="59" t="s">
        <v>24</v>
      </c>
      <c r="I26" s="50">
        <f>ROUND(2*(I19*P17%),1)/2</f>
        <v>20.9</v>
      </c>
      <c r="J26" s="6"/>
      <c r="K26" s="105"/>
      <c r="M26" s="31"/>
      <c r="N26" s="62"/>
      <c r="O26" s="62"/>
      <c r="P26" s="33"/>
      <c r="Q26" s="70"/>
    </row>
    <row r="27" spans="1:17" x14ac:dyDescent="0.2">
      <c r="A27" s="104"/>
      <c r="B27" s="83"/>
      <c r="C27" s="6" t="s">
        <v>32</v>
      </c>
      <c r="D27" s="6"/>
      <c r="E27" s="6"/>
      <c r="F27" s="6"/>
      <c r="G27" s="64">
        <f>P18</f>
        <v>0.5</v>
      </c>
      <c r="H27" s="59" t="s">
        <v>24</v>
      </c>
      <c r="I27" s="50">
        <f>ROUND(2*(I19*P18%),1)/2</f>
        <v>6.5</v>
      </c>
      <c r="J27" s="6"/>
      <c r="K27" s="105"/>
      <c r="M27" s="76" t="s">
        <v>21</v>
      </c>
      <c r="N27" s="77" t="s">
        <v>43</v>
      </c>
      <c r="O27" s="78">
        <f>P13</f>
        <v>11.5</v>
      </c>
      <c r="P27" s="79">
        <f>30*O27</f>
        <v>345</v>
      </c>
      <c r="Q27" s="70"/>
    </row>
    <row r="28" spans="1:17" x14ac:dyDescent="0.2">
      <c r="A28" s="104"/>
      <c r="B28" s="83"/>
      <c r="C28" s="6" t="s">
        <v>34</v>
      </c>
      <c r="D28" s="6"/>
      <c r="E28" s="6"/>
      <c r="F28" s="6"/>
      <c r="G28" s="6"/>
      <c r="H28" s="6"/>
      <c r="I28" s="50">
        <v>0</v>
      </c>
      <c r="J28" s="6"/>
      <c r="K28" s="105"/>
      <c r="M28" s="21" t="s">
        <v>45</v>
      </c>
      <c r="N28" s="21"/>
      <c r="O28" s="21"/>
      <c r="P28" s="80" t="s">
        <v>12</v>
      </c>
      <c r="Q28" s="70"/>
    </row>
    <row r="29" spans="1:17" x14ac:dyDescent="0.2">
      <c r="A29" s="104"/>
      <c r="B29" s="83"/>
      <c r="C29" s="6" t="s">
        <v>35</v>
      </c>
      <c r="D29" s="6"/>
      <c r="E29" s="6"/>
      <c r="F29" s="6"/>
      <c r="G29" s="6"/>
      <c r="H29" s="6"/>
      <c r="I29" s="50">
        <f>IF(P3=5,IF(H13=3,P39,P25),IF(H13=3,P46,P32))</f>
        <v>418.79999999999995</v>
      </c>
      <c r="J29" s="50"/>
      <c r="K29" s="105"/>
      <c r="M29" s="41" t="s">
        <v>59</v>
      </c>
      <c r="N29" s="42" t="s">
        <v>63</v>
      </c>
      <c r="O29" s="71">
        <f>P9</f>
        <v>3.5</v>
      </c>
      <c r="P29" s="72">
        <f>21.7*O29</f>
        <v>75.95</v>
      </c>
      <c r="Q29" s="70"/>
    </row>
    <row r="30" spans="1:17" x14ac:dyDescent="0.2">
      <c r="A30" s="104"/>
      <c r="B30" s="83"/>
      <c r="C30" s="6" t="s">
        <v>37</v>
      </c>
      <c r="D30" s="6"/>
      <c r="E30" s="6"/>
      <c r="F30" s="6"/>
      <c r="G30" s="6"/>
      <c r="H30" s="6"/>
      <c r="I30" s="50">
        <f>IF(H13=3,P41,P27)</f>
        <v>345</v>
      </c>
      <c r="J30" s="6"/>
      <c r="K30" s="105"/>
      <c r="M30" s="31" t="s">
        <v>19</v>
      </c>
      <c r="N30" s="62" t="s">
        <v>64</v>
      </c>
      <c r="O30" s="73">
        <f>P10</f>
        <v>10</v>
      </c>
      <c r="P30" s="74">
        <f>18*O30</f>
        <v>180</v>
      </c>
      <c r="Q30" s="70"/>
    </row>
    <row r="31" spans="1:17" x14ac:dyDescent="0.2">
      <c r="A31" s="104"/>
      <c r="B31" s="83"/>
      <c r="J31" s="6"/>
      <c r="K31" s="105"/>
      <c r="M31" s="31" t="s">
        <v>40</v>
      </c>
      <c r="N31" s="62" t="s">
        <v>65</v>
      </c>
      <c r="O31" s="73">
        <f>P11</f>
        <v>8</v>
      </c>
      <c r="P31" s="74">
        <f>21.7*O31</f>
        <v>173.6</v>
      </c>
      <c r="Q31" s="70"/>
    </row>
    <row r="32" spans="1:17" x14ac:dyDescent="0.2">
      <c r="A32" s="104"/>
      <c r="B32" s="83"/>
      <c r="C32" s="18" t="s">
        <v>39</v>
      </c>
      <c r="D32" s="6"/>
      <c r="E32" s="6"/>
      <c r="F32" s="6"/>
      <c r="G32" s="6"/>
      <c r="H32" s="6"/>
      <c r="I32" s="50">
        <f>SUM(I24:I30)</f>
        <v>874.4</v>
      </c>
      <c r="J32" s="50"/>
      <c r="K32" s="105"/>
      <c r="L32" s="3"/>
      <c r="M32" s="31" t="s">
        <v>42</v>
      </c>
      <c r="N32" s="62"/>
      <c r="O32" s="62"/>
      <c r="P32" s="33">
        <f>SUM(P29:P31)</f>
        <v>429.54999999999995</v>
      </c>
      <c r="Q32" s="70"/>
    </row>
    <row r="33" spans="1:18" x14ac:dyDescent="0.2">
      <c r="A33" s="104"/>
      <c r="B33" s="83"/>
      <c r="J33" s="6"/>
      <c r="K33" s="105"/>
      <c r="L33" s="3"/>
      <c r="M33" s="31"/>
      <c r="N33" s="62"/>
      <c r="O33" s="62"/>
      <c r="P33" s="33"/>
      <c r="Q33" s="70"/>
    </row>
    <row r="34" spans="1:18" x14ac:dyDescent="0.2">
      <c r="A34" s="104"/>
      <c r="B34" s="83"/>
      <c r="C34" s="18" t="s">
        <v>41</v>
      </c>
      <c r="D34" s="6"/>
      <c r="E34" s="6"/>
      <c r="F34" s="6"/>
      <c r="G34" s="6"/>
      <c r="H34" s="6"/>
      <c r="I34" s="75">
        <f>ROUND(2*(I19-I32)/2,1)</f>
        <v>425.6</v>
      </c>
      <c r="J34" s="6"/>
      <c r="K34" s="105"/>
      <c r="L34" s="3"/>
      <c r="M34" s="76" t="s">
        <v>21</v>
      </c>
      <c r="N34" s="77" t="s">
        <v>47</v>
      </c>
      <c r="O34" s="78">
        <f>P13</f>
        <v>11.5</v>
      </c>
      <c r="P34" s="79">
        <f>30*O34</f>
        <v>345</v>
      </c>
    </row>
    <row r="35" spans="1:18" x14ac:dyDescent="0.2">
      <c r="A35" s="104"/>
      <c r="J35" s="6"/>
      <c r="K35" s="105"/>
      <c r="L35" s="3"/>
      <c r="M35" s="21" t="s">
        <v>48</v>
      </c>
      <c r="N35" s="21"/>
      <c r="O35" s="21"/>
      <c r="P35" s="80" t="s">
        <v>12</v>
      </c>
    </row>
    <row r="36" spans="1:18" x14ac:dyDescent="0.2">
      <c r="A36" s="104"/>
      <c r="J36" s="6"/>
      <c r="K36" s="105"/>
      <c r="L36" s="3"/>
      <c r="M36" s="41" t="s">
        <v>50</v>
      </c>
      <c r="N36" s="42" t="s">
        <v>62</v>
      </c>
      <c r="O36" s="71">
        <f>P9</f>
        <v>3.5</v>
      </c>
      <c r="P36" s="72">
        <f>21.2*O36</f>
        <v>74.2</v>
      </c>
    </row>
    <row r="37" spans="1:18" x14ac:dyDescent="0.2">
      <c r="A37" s="104"/>
      <c r="B37" s="101" t="s">
        <v>44</v>
      </c>
      <c r="J37" s="6"/>
      <c r="K37" s="105"/>
      <c r="L37" s="3"/>
      <c r="M37" s="31" t="s">
        <v>19</v>
      </c>
      <c r="N37" s="62" t="s">
        <v>66</v>
      </c>
      <c r="O37" s="73">
        <f>P10</f>
        <v>10</v>
      </c>
      <c r="P37" s="74">
        <f>13*O37</f>
        <v>130</v>
      </c>
    </row>
    <row r="38" spans="1:18" x14ac:dyDescent="0.2">
      <c r="A38" s="104"/>
      <c r="B38" s="83"/>
      <c r="C38" s="1" t="s">
        <v>46</v>
      </c>
      <c r="J38" s="6"/>
      <c r="K38" s="105"/>
      <c r="L38" s="3"/>
      <c r="M38" s="31" t="s">
        <v>40</v>
      </c>
      <c r="N38" s="62" t="s">
        <v>62</v>
      </c>
      <c r="O38" s="73">
        <f>P11</f>
        <v>8</v>
      </c>
      <c r="P38" s="74">
        <f>21.2*O38</f>
        <v>169.6</v>
      </c>
    </row>
    <row r="39" spans="1:18" x14ac:dyDescent="0.2">
      <c r="A39" s="104"/>
      <c r="B39" s="26"/>
      <c r="C39" s="81"/>
      <c r="D39" s="81"/>
      <c r="E39" s="81"/>
      <c r="F39" s="81"/>
      <c r="G39" s="81"/>
      <c r="H39" s="6"/>
      <c r="I39" s="82"/>
      <c r="J39" s="6"/>
      <c r="K39" s="105"/>
      <c r="L39" s="3"/>
      <c r="M39" s="31" t="s">
        <v>42</v>
      </c>
      <c r="N39" s="62"/>
      <c r="O39" s="62"/>
      <c r="P39" s="33">
        <f>SUM(P36:P38)</f>
        <v>373.79999999999995</v>
      </c>
    </row>
    <row r="40" spans="1:18" x14ac:dyDescent="0.2">
      <c r="A40" s="104"/>
      <c r="B40" s="26"/>
      <c r="C40" s="81"/>
      <c r="D40" s="81"/>
      <c r="E40" s="81"/>
      <c r="F40" s="81"/>
      <c r="G40" s="81"/>
      <c r="H40" s="6"/>
      <c r="I40" s="82"/>
      <c r="J40" s="6"/>
      <c r="K40" s="105"/>
      <c r="L40" s="3"/>
      <c r="M40" s="31"/>
      <c r="N40" s="62"/>
      <c r="O40" s="62"/>
      <c r="P40" s="74"/>
    </row>
    <row r="41" spans="1:18" x14ac:dyDescent="0.2">
      <c r="A41" s="104"/>
      <c r="B41" s="83"/>
      <c r="C41" s="18"/>
      <c r="D41" s="6"/>
      <c r="E41" s="6"/>
      <c r="F41" s="6"/>
      <c r="G41" s="6"/>
      <c r="H41" s="6"/>
      <c r="I41" s="75"/>
      <c r="J41" s="6"/>
      <c r="K41" s="105"/>
      <c r="L41" s="3"/>
      <c r="M41" s="76" t="s">
        <v>21</v>
      </c>
      <c r="N41" s="77" t="s">
        <v>43</v>
      </c>
      <c r="O41" s="78">
        <f>P13</f>
        <v>11.5</v>
      </c>
      <c r="P41" s="79">
        <f>30*O41</f>
        <v>345</v>
      </c>
    </row>
    <row r="42" spans="1:18" x14ac:dyDescent="0.2">
      <c r="A42" s="104"/>
      <c r="B42" s="83"/>
      <c r="C42" s="6"/>
      <c r="D42" s="6"/>
      <c r="E42" s="6"/>
      <c r="F42" s="6"/>
      <c r="G42" s="6"/>
      <c r="H42" s="6"/>
      <c r="I42" s="6"/>
      <c r="J42" s="6"/>
      <c r="K42" s="105"/>
      <c r="L42" s="3"/>
      <c r="M42" s="21" t="s">
        <v>52</v>
      </c>
      <c r="N42" s="21"/>
      <c r="O42" s="21"/>
      <c r="P42" s="80" t="s">
        <v>12</v>
      </c>
    </row>
    <row r="43" spans="1:18" x14ac:dyDescent="0.2">
      <c r="A43" s="104"/>
      <c r="B43" s="83"/>
      <c r="C43" s="6"/>
      <c r="D43" s="6"/>
      <c r="E43" s="6"/>
      <c r="F43" s="6"/>
      <c r="G43" s="6"/>
      <c r="H43" s="6"/>
      <c r="I43" s="6"/>
      <c r="J43" s="6"/>
      <c r="K43" s="105"/>
      <c r="L43" s="3"/>
      <c r="M43" s="41" t="s">
        <v>50</v>
      </c>
      <c r="N43" s="42" t="s">
        <v>65</v>
      </c>
      <c r="O43" s="71">
        <f>P9</f>
        <v>3.5</v>
      </c>
      <c r="P43" s="72">
        <f>21.7*O43</f>
        <v>75.95</v>
      </c>
    </row>
    <row r="44" spans="1:18" x14ac:dyDescent="0.2">
      <c r="A44" s="104"/>
      <c r="B44" s="83"/>
      <c r="C44" s="6"/>
      <c r="D44" s="6"/>
      <c r="E44" s="6"/>
      <c r="F44" s="6"/>
      <c r="G44" s="6"/>
      <c r="H44" s="6"/>
      <c r="I44" s="6"/>
      <c r="J44" s="6"/>
      <c r="K44" s="105"/>
      <c r="L44" s="3"/>
      <c r="M44" s="31" t="s">
        <v>19</v>
      </c>
      <c r="N44" s="62" t="s">
        <v>67</v>
      </c>
      <c r="O44" s="73">
        <f>P10</f>
        <v>10</v>
      </c>
      <c r="P44" s="74">
        <f>13.5*O44</f>
        <v>135</v>
      </c>
    </row>
    <row r="45" spans="1:18" ht="16.5" thickBot="1" x14ac:dyDescent="0.3">
      <c r="A45" s="104"/>
      <c r="B45" s="94" t="s">
        <v>49</v>
      </c>
      <c r="C45" s="6"/>
      <c r="D45" s="6"/>
      <c r="E45" s="6"/>
      <c r="F45" s="6"/>
      <c r="G45" s="34" t="s">
        <v>12</v>
      </c>
      <c r="H45" s="6"/>
      <c r="I45" s="95">
        <f>I34+I39</f>
        <v>425.6</v>
      </c>
      <c r="J45" s="6"/>
      <c r="K45" s="105"/>
      <c r="L45" s="3"/>
      <c r="M45" s="31" t="s">
        <v>40</v>
      </c>
      <c r="N45" s="62" t="s">
        <v>65</v>
      </c>
      <c r="O45" s="73">
        <f>P11</f>
        <v>8</v>
      </c>
      <c r="P45" s="74">
        <f>21.7*O45</f>
        <v>173.6</v>
      </c>
    </row>
    <row r="46" spans="1:18" ht="13.5" thickTop="1" x14ac:dyDescent="0.2">
      <c r="A46" s="104"/>
      <c r="B46" s="83"/>
      <c r="C46" s="6"/>
      <c r="D46" s="6"/>
      <c r="E46" s="6"/>
      <c r="F46" s="6"/>
      <c r="G46" s="6"/>
      <c r="H46" s="6"/>
      <c r="I46" s="3"/>
      <c r="J46" s="6"/>
      <c r="K46" s="105"/>
      <c r="L46" s="3"/>
      <c r="M46" s="31" t="s">
        <v>42</v>
      </c>
      <c r="N46" s="62"/>
      <c r="O46" s="62"/>
      <c r="P46" s="33">
        <f>SUM(P43:P45)</f>
        <v>384.54999999999995</v>
      </c>
      <c r="Q46" s="89"/>
      <c r="R46" s="88"/>
    </row>
    <row r="47" spans="1:18" x14ac:dyDescent="0.2">
      <c r="A47" s="104"/>
      <c r="B47" s="26"/>
      <c r="C47" s="6"/>
      <c r="D47" s="6"/>
      <c r="E47" s="6"/>
      <c r="F47" s="6"/>
      <c r="G47" s="6"/>
      <c r="H47" s="6"/>
      <c r="I47" s="6"/>
      <c r="J47" s="6"/>
      <c r="K47" s="105"/>
      <c r="M47" s="31"/>
      <c r="N47" s="62"/>
      <c r="O47" s="62"/>
      <c r="P47" s="74"/>
    </row>
    <row r="48" spans="1:18" x14ac:dyDescent="0.2">
      <c r="A48" s="104"/>
      <c r="B48" s="83"/>
      <c r="C48" s="6"/>
      <c r="D48" s="6"/>
      <c r="E48" s="6"/>
      <c r="F48" s="6"/>
      <c r="G48" s="6"/>
      <c r="H48" s="6"/>
      <c r="I48" s="6"/>
      <c r="J48" s="6"/>
      <c r="K48" s="105"/>
      <c r="M48" s="76" t="s">
        <v>21</v>
      </c>
      <c r="N48" s="77" t="s">
        <v>43</v>
      </c>
      <c r="O48" s="78">
        <f>P13</f>
        <v>11.5</v>
      </c>
      <c r="P48" s="79">
        <f>30*O48</f>
        <v>345</v>
      </c>
    </row>
    <row r="49" spans="1:13" x14ac:dyDescent="0.2">
      <c r="A49" s="104"/>
      <c r="B49" s="83" t="s">
        <v>51</v>
      </c>
      <c r="C49" s="6"/>
      <c r="D49" s="18"/>
      <c r="E49" s="18"/>
      <c r="F49" s="100"/>
      <c r="G49" s="100"/>
      <c r="H49" s="100"/>
      <c r="I49" s="100"/>
      <c r="J49" s="6"/>
      <c r="K49" s="105"/>
    </row>
    <row r="50" spans="1:13" x14ac:dyDescent="0.2">
      <c r="A50" s="104"/>
      <c r="B50" s="83"/>
      <c r="C50" s="6"/>
      <c r="D50" s="6"/>
      <c r="E50" s="6"/>
      <c r="F50" s="6"/>
      <c r="G50" s="6"/>
      <c r="H50" s="6"/>
      <c r="I50" s="6"/>
      <c r="J50" s="6"/>
      <c r="K50" s="105"/>
      <c r="M50" s="1" t="s">
        <v>68</v>
      </c>
    </row>
    <row r="51" spans="1:13" ht="15" x14ac:dyDescent="0.2">
      <c r="A51" s="104"/>
      <c r="B51" s="83"/>
      <c r="C51" s="6"/>
      <c r="D51" s="6"/>
      <c r="E51" s="6"/>
      <c r="F51" s="6"/>
      <c r="G51" s="6"/>
      <c r="H51" s="6"/>
      <c r="I51" s="6"/>
      <c r="J51" s="6"/>
      <c r="K51" s="105"/>
      <c r="M51" s="1" t="s">
        <v>69</v>
      </c>
    </row>
    <row r="52" spans="1:13" ht="15" x14ac:dyDescent="0.2">
      <c r="A52" s="104"/>
      <c r="B52" s="83" t="s">
        <v>53</v>
      </c>
      <c r="C52" s="18"/>
      <c r="D52" s="18"/>
      <c r="E52" s="18"/>
      <c r="F52" s="84"/>
      <c r="G52" s="84"/>
      <c r="H52" s="84"/>
      <c r="I52" s="84"/>
      <c r="J52" s="6"/>
      <c r="K52" s="105"/>
      <c r="M52" s="90" t="s">
        <v>74</v>
      </c>
    </row>
    <row r="53" spans="1:13" ht="15" x14ac:dyDescent="0.2">
      <c r="A53" s="104"/>
      <c r="B53" s="83"/>
      <c r="C53" s="18"/>
      <c r="D53" s="18"/>
      <c r="E53" s="18"/>
      <c r="F53" s="18"/>
      <c r="G53" s="18"/>
      <c r="H53" s="18"/>
      <c r="I53" s="18"/>
      <c r="J53" s="6"/>
      <c r="K53" s="105"/>
      <c r="M53" s="90" t="s">
        <v>73</v>
      </c>
    </row>
    <row r="54" spans="1:13" x14ac:dyDescent="0.2">
      <c r="A54" s="104"/>
      <c r="B54" s="83"/>
      <c r="C54" s="18"/>
      <c r="D54" s="18"/>
      <c r="E54" s="18"/>
      <c r="F54" s="18"/>
      <c r="G54" s="18"/>
      <c r="H54" s="18"/>
      <c r="I54" s="18"/>
      <c r="J54" s="6"/>
      <c r="K54" s="105"/>
      <c r="M54" s="90" t="s">
        <v>70</v>
      </c>
    </row>
    <row r="55" spans="1:13" x14ac:dyDescent="0.2">
      <c r="A55" s="106"/>
      <c r="B55" s="83" t="s">
        <v>54</v>
      </c>
      <c r="C55" s="85"/>
      <c r="D55" s="85"/>
      <c r="E55" s="85"/>
      <c r="F55" s="86"/>
      <c r="G55" s="86"/>
      <c r="H55" s="86"/>
      <c r="I55" s="86"/>
      <c r="J55" s="87"/>
      <c r="K55" s="107"/>
      <c r="L55" s="88"/>
    </row>
    <row r="56" spans="1:13" x14ac:dyDescent="0.2">
      <c r="A56" s="104"/>
      <c r="B56" s="83"/>
      <c r="C56" s="6"/>
      <c r="D56" s="6"/>
      <c r="E56" s="6"/>
      <c r="F56" s="6"/>
      <c r="G56" s="6"/>
      <c r="H56" s="6"/>
      <c r="I56" s="6"/>
      <c r="K56" s="105"/>
    </row>
    <row r="57" spans="1:13" x14ac:dyDescent="0.2">
      <c r="A57" s="111"/>
      <c r="K57" s="112"/>
    </row>
    <row r="58" spans="1:13" x14ac:dyDescent="0.2">
      <c r="A58" s="108"/>
      <c r="B58" s="91"/>
      <c r="C58" s="109" t="s">
        <v>71</v>
      </c>
      <c r="D58" s="109"/>
      <c r="E58" s="2"/>
      <c r="F58" s="2"/>
      <c r="G58" s="2"/>
      <c r="H58" s="2"/>
      <c r="I58" s="2"/>
      <c r="J58" s="2"/>
      <c r="K58" s="110"/>
    </row>
  </sheetData>
  <phoneticPr fontId="16" type="noConversion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8"/>
  <sheetViews>
    <sheetView view="pageBreakPreview" zoomScale="60" zoomScaleNormal="100" workbookViewId="0">
      <selection activeCell="I13" sqref="I13"/>
    </sheetView>
  </sheetViews>
  <sheetFormatPr baseColWidth="10" defaultColWidth="11.42578125" defaultRowHeight="12.75" x14ac:dyDescent="0.2"/>
  <cols>
    <col min="1" max="1" width="1.42578125" style="1" customWidth="1"/>
    <col min="2" max="4" width="11.42578125" style="1"/>
    <col min="5" max="5" width="7.7109375" style="1" customWidth="1"/>
    <col min="6" max="6" width="6.7109375" style="1" customWidth="1"/>
    <col min="7" max="7" width="11.42578125" style="1"/>
    <col min="8" max="8" width="6" style="1" customWidth="1"/>
    <col min="9" max="10" width="11.42578125" style="1"/>
    <col min="11" max="11" width="1.42578125" style="1" customWidth="1"/>
    <col min="12" max="13" width="11.42578125" style="1"/>
    <col min="14" max="14" width="20.42578125" style="1" customWidth="1"/>
    <col min="15" max="16384" width="11.42578125" style="1"/>
  </cols>
  <sheetData>
    <row r="1" spans="1:17" ht="6" customHeight="1" x14ac:dyDescent="0.2">
      <c r="A1" s="102"/>
      <c r="B1" s="19"/>
      <c r="C1" s="20"/>
      <c r="D1" s="20"/>
      <c r="E1" s="20"/>
      <c r="F1" s="20"/>
      <c r="G1" s="20"/>
      <c r="H1" s="20"/>
      <c r="I1" s="20"/>
      <c r="J1" s="20"/>
      <c r="K1" s="103"/>
    </row>
    <row r="2" spans="1:17" x14ac:dyDescent="0.2">
      <c r="A2" s="104"/>
      <c r="B2" s="96" t="s">
        <v>0</v>
      </c>
      <c r="C2" s="97"/>
      <c r="D2" s="98"/>
      <c r="E2" s="98"/>
      <c r="F2" s="98"/>
      <c r="G2" s="99"/>
      <c r="H2" s="99"/>
      <c r="I2" s="99"/>
      <c r="J2" s="99"/>
      <c r="K2" s="105"/>
      <c r="L2" s="3"/>
      <c r="M2" s="3"/>
      <c r="N2" s="3"/>
      <c r="O2" s="3"/>
      <c r="P2" s="3"/>
    </row>
    <row r="3" spans="1:17" x14ac:dyDescent="0.2">
      <c r="A3" s="104"/>
      <c r="B3" s="83"/>
      <c r="C3" s="5"/>
      <c r="D3" s="6"/>
      <c r="E3" s="6"/>
      <c r="F3" s="6"/>
      <c r="G3" s="3"/>
      <c r="H3" s="3"/>
      <c r="I3" s="3"/>
      <c r="J3" s="3"/>
      <c r="K3" s="105"/>
      <c r="L3" s="3"/>
      <c r="M3" s="21" t="s">
        <v>55</v>
      </c>
      <c r="N3" s="3"/>
      <c r="O3" s="3"/>
      <c r="P3" s="22">
        <v>5</v>
      </c>
      <c r="Q3" s="3"/>
    </row>
    <row r="4" spans="1:17" x14ac:dyDescent="0.2">
      <c r="A4" s="104"/>
      <c r="B4" s="83" t="s">
        <v>1</v>
      </c>
      <c r="C4" s="7" t="str">
        <f>Januar!C4</f>
        <v>Muster</v>
      </c>
      <c r="D4" s="8"/>
      <c r="E4" s="9"/>
      <c r="F4" s="6"/>
      <c r="G4" s="24" t="s">
        <v>2</v>
      </c>
      <c r="H4" s="24"/>
      <c r="I4" s="10" t="str">
        <f>Januar!I4</f>
        <v>Hans</v>
      </c>
      <c r="J4" s="11"/>
      <c r="K4" s="105"/>
      <c r="L4" s="3"/>
      <c r="M4" s="24" t="s">
        <v>7</v>
      </c>
      <c r="N4" s="24"/>
      <c r="O4" s="24"/>
      <c r="P4" s="25" t="s">
        <v>8</v>
      </c>
      <c r="Q4" s="12"/>
    </row>
    <row r="5" spans="1:17" x14ac:dyDescent="0.2">
      <c r="A5" s="104"/>
      <c r="B5" s="83"/>
      <c r="C5" s="5"/>
      <c r="D5" s="6"/>
      <c r="E5" s="6"/>
      <c r="F5" s="6"/>
      <c r="G5" s="3"/>
      <c r="H5" s="3"/>
      <c r="I5" s="3"/>
      <c r="J5" s="3"/>
      <c r="K5" s="105"/>
      <c r="L5" s="3"/>
      <c r="M5" s="28" t="s">
        <v>9</v>
      </c>
      <c r="N5" s="29"/>
      <c r="O5" s="29" t="s">
        <v>77</v>
      </c>
      <c r="P5" s="30"/>
    </row>
    <row r="6" spans="1:17" x14ac:dyDescent="0.2">
      <c r="A6" s="104"/>
      <c r="B6" s="96" t="s">
        <v>3</v>
      </c>
      <c r="C6" s="98"/>
      <c r="D6" s="98"/>
      <c r="E6" s="98"/>
      <c r="F6" s="98"/>
      <c r="G6" s="98"/>
      <c r="H6" s="98"/>
      <c r="I6" s="98"/>
      <c r="J6" s="98"/>
      <c r="K6" s="105"/>
      <c r="L6" s="12"/>
      <c r="M6" s="31" t="s">
        <v>10</v>
      </c>
      <c r="N6" s="32"/>
      <c r="O6" s="32" t="s">
        <v>78</v>
      </c>
      <c r="P6" s="33"/>
    </row>
    <row r="7" spans="1:17" x14ac:dyDescent="0.2">
      <c r="A7" s="104"/>
      <c r="B7" s="83"/>
      <c r="C7" s="2"/>
      <c r="D7" s="2"/>
      <c r="E7" s="6"/>
      <c r="F7" s="6"/>
      <c r="G7" s="6"/>
      <c r="H7" s="6"/>
      <c r="I7" s="6"/>
      <c r="J7" s="6"/>
      <c r="K7" s="105"/>
      <c r="L7" s="12"/>
      <c r="M7" s="35" t="s">
        <v>13</v>
      </c>
      <c r="N7" s="36"/>
      <c r="O7" s="36" t="s">
        <v>79</v>
      </c>
      <c r="P7" s="37"/>
    </row>
    <row r="8" spans="1:17" x14ac:dyDescent="0.2">
      <c r="A8" s="104"/>
      <c r="B8" s="83" t="s">
        <v>1</v>
      </c>
      <c r="C8" s="13" t="str">
        <f>Januar!C8</f>
        <v>Meier</v>
      </c>
      <c r="D8" s="14"/>
      <c r="E8" s="15"/>
      <c r="F8" s="6"/>
      <c r="G8" s="83" t="s">
        <v>4</v>
      </c>
      <c r="H8" s="83"/>
      <c r="I8" s="10">
        <f>Januar!I8</f>
        <v>756</v>
      </c>
      <c r="J8" s="11"/>
      <c r="K8" s="105"/>
      <c r="L8" s="3"/>
      <c r="M8" s="21" t="s">
        <v>15</v>
      </c>
      <c r="N8" s="21"/>
      <c r="O8" s="39"/>
      <c r="P8" s="40" t="s">
        <v>12</v>
      </c>
    </row>
    <row r="9" spans="1:17" x14ac:dyDescent="0.2">
      <c r="A9" s="104"/>
      <c r="B9" s="83"/>
      <c r="C9" s="6"/>
      <c r="D9" s="6"/>
      <c r="E9" s="6"/>
      <c r="F9" s="6"/>
      <c r="G9" s="83"/>
      <c r="H9" s="83"/>
      <c r="I9" s="6"/>
      <c r="J9" s="6"/>
      <c r="K9" s="105"/>
      <c r="M9" s="41" t="s">
        <v>16</v>
      </c>
      <c r="N9" s="42"/>
      <c r="O9" s="43" t="s">
        <v>17</v>
      </c>
      <c r="P9" s="44">
        <v>3.5</v>
      </c>
    </row>
    <row r="10" spans="1:17" x14ac:dyDescent="0.2">
      <c r="A10" s="104"/>
      <c r="B10" s="83" t="s">
        <v>2</v>
      </c>
      <c r="C10" s="13" t="str">
        <f>Januar!C10</f>
        <v>Max</v>
      </c>
      <c r="D10" s="14"/>
      <c r="E10" s="15"/>
      <c r="F10" s="6"/>
      <c r="G10" s="83" t="s">
        <v>5</v>
      </c>
      <c r="H10" s="83"/>
      <c r="I10" s="16">
        <f>Januar!I10</f>
        <v>0</v>
      </c>
      <c r="J10" s="17"/>
      <c r="K10" s="105"/>
      <c r="M10" s="46" t="s">
        <v>19</v>
      </c>
      <c r="N10" s="47"/>
      <c r="O10" s="48" t="s">
        <v>17</v>
      </c>
      <c r="P10" s="49">
        <v>10</v>
      </c>
    </row>
    <row r="11" spans="1:17" x14ac:dyDescent="0.2">
      <c r="A11" s="104"/>
      <c r="B11" s="4"/>
      <c r="C11" s="6"/>
      <c r="D11" s="6"/>
      <c r="E11" s="6"/>
      <c r="F11" s="6"/>
      <c r="G11" s="6"/>
      <c r="H11" s="6"/>
      <c r="I11" s="6"/>
      <c r="J11" s="6"/>
      <c r="K11" s="105"/>
      <c r="M11" s="51" t="s">
        <v>20</v>
      </c>
      <c r="N11" s="52"/>
      <c r="O11" s="48" t="s">
        <v>17</v>
      </c>
      <c r="P11" s="53">
        <v>8</v>
      </c>
    </row>
    <row r="12" spans="1:17" x14ac:dyDescent="0.2">
      <c r="A12" s="104"/>
      <c r="B12" s="19"/>
      <c r="C12" s="20"/>
      <c r="D12" s="20"/>
      <c r="E12" s="20"/>
      <c r="F12" s="20"/>
      <c r="G12" s="20"/>
      <c r="H12" s="20"/>
      <c r="I12" s="20"/>
      <c r="J12" s="20"/>
      <c r="K12" s="105"/>
      <c r="M12" s="51"/>
      <c r="N12" s="52"/>
      <c r="O12" s="48"/>
      <c r="P12" s="54"/>
    </row>
    <row r="13" spans="1:17" ht="23.25" x14ac:dyDescent="0.35">
      <c r="A13" s="104"/>
      <c r="B13" s="92" t="s">
        <v>82</v>
      </c>
      <c r="C13" s="92" t="s">
        <v>6</v>
      </c>
      <c r="D13" s="3"/>
      <c r="E13" s="3"/>
      <c r="F13" s="92"/>
      <c r="G13" s="92"/>
      <c r="H13" s="93">
        <v>2</v>
      </c>
      <c r="I13" s="92" t="s">
        <v>85</v>
      </c>
      <c r="J13" s="6"/>
      <c r="K13" s="105"/>
      <c r="M13" s="55" t="s">
        <v>21</v>
      </c>
      <c r="N13" s="56"/>
      <c r="O13" s="57" t="s">
        <v>17</v>
      </c>
      <c r="P13" s="58">
        <v>11.5</v>
      </c>
      <c r="Q13" s="12"/>
    </row>
    <row r="14" spans="1:17" ht="23.25" x14ac:dyDescent="0.35">
      <c r="A14" s="104"/>
      <c r="B14" s="4"/>
      <c r="C14" s="23"/>
      <c r="F14" s="26"/>
      <c r="G14" s="3"/>
      <c r="H14" s="3"/>
      <c r="I14" s="27"/>
      <c r="J14" s="6"/>
      <c r="K14" s="105"/>
      <c r="M14" s="21" t="s">
        <v>23</v>
      </c>
      <c r="N14" s="21"/>
      <c r="O14" s="21"/>
      <c r="P14" s="40" t="s">
        <v>24</v>
      </c>
    </row>
    <row r="15" spans="1:17" x14ac:dyDescent="0.2">
      <c r="A15" s="104"/>
      <c r="B15" s="4"/>
      <c r="C15" s="6"/>
      <c r="D15" s="6"/>
      <c r="E15" s="6"/>
      <c r="F15" s="6"/>
      <c r="G15" s="6"/>
      <c r="H15" s="6"/>
      <c r="I15" s="6"/>
      <c r="J15" s="6"/>
      <c r="K15" s="105"/>
      <c r="M15" s="28" t="s">
        <v>56</v>
      </c>
      <c r="N15" s="60" t="s">
        <v>26</v>
      </c>
      <c r="O15" s="61" t="s">
        <v>27</v>
      </c>
      <c r="P15" s="114">
        <v>5.3</v>
      </c>
    </row>
    <row r="16" spans="1:17" x14ac:dyDescent="0.2">
      <c r="A16" s="104"/>
      <c r="B16" s="83" t="s">
        <v>11</v>
      </c>
      <c r="C16" s="6"/>
      <c r="D16" s="6"/>
      <c r="E16" s="6"/>
      <c r="F16" s="6"/>
      <c r="G16" s="6"/>
      <c r="H16" s="6"/>
      <c r="I16" s="34" t="s">
        <v>12</v>
      </c>
      <c r="J16" s="6"/>
      <c r="K16" s="105"/>
      <c r="M16" s="31" t="s">
        <v>57</v>
      </c>
      <c r="N16" s="62"/>
      <c r="O16" s="113" t="s">
        <v>72</v>
      </c>
      <c r="P16" s="63">
        <v>1.1000000000000001</v>
      </c>
    </row>
    <row r="17" spans="1:17" x14ac:dyDescent="0.2">
      <c r="A17" s="104"/>
      <c r="B17" s="83"/>
      <c r="C17" s="6" t="s">
        <v>14</v>
      </c>
      <c r="D17" s="6"/>
      <c r="E17" s="6"/>
      <c r="F17" s="6"/>
      <c r="G17" s="6"/>
      <c r="H17" s="6"/>
      <c r="I17" s="38">
        <v>1300</v>
      </c>
      <c r="J17" s="6"/>
      <c r="K17" s="105"/>
      <c r="M17" s="46" t="s">
        <v>30</v>
      </c>
      <c r="N17" s="47"/>
      <c r="O17" s="65" t="s">
        <v>31</v>
      </c>
      <c r="P17" s="66">
        <v>1.607</v>
      </c>
    </row>
    <row r="18" spans="1:17" x14ac:dyDescent="0.2">
      <c r="A18" s="104"/>
      <c r="B18" s="83"/>
      <c r="C18" s="6"/>
      <c r="D18" s="6"/>
      <c r="E18" s="6"/>
      <c r="F18" s="6"/>
      <c r="G18" s="6"/>
      <c r="H18" s="6"/>
      <c r="I18" s="6"/>
      <c r="J18" s="6"/>
      <c r="K18" s="105"/>
      <c r="M18" s="51" t="s">
        <v>33</v>
      </c>
      <c r="N18" s="52"/>
      <c r="O18" s="67" t="s">
        <v>27</v>
      </c>
      <c r="P18" s="115">
        <v>0.5</v>
      </c>
    </row>
    <row r="19" spans="1:17" x14ac:dyDescent="0.2">
      <c r="A19" s="104"/>
      <c r="B19" s="83"/>
      <c r="C19" s="18" t="s">
        <v>18</v>
      </c>
      <c r="D19" s="6"/>
      <c r="E19" s="6"/>
      <c r="F19" s="6"/>
      <c r="G19" s="6"/>
      <c r="H19" s="6"/>
      <c r="I19" s="45">
        <f>SUM(I13:I18)</f>
        <v>1300</v>
      </c>
      <c r="J19" s="6"/>
      <c r="K19" s="105"/>
      <c r="M19" s="51"/>
      <c r="N19" s="52"/>
      <c r="O19" s="52"/>
      <c r="P19" s="68"/>
    </row>
    <row r="20" spans="1:17" x14ac:dyDescent="0.2">
      <c r="A20" s="104"/>
      <c r="B20" s="83"/>
      <c r="C20" s="6"/>
      <c r="D20" s="6"/>
      <c r="E20" s="6"/>
      <c r="F20" s="6"/>
      <c r="G20" s="6"/>
      <c r="H20" s="6"/>
      <c r="I20" s="50"/>
      <c r="J20" s="6"/>
      <c r="K20" s="105"/>
      <c r="M20" s="55" t="s">
        <v>58</v>
      </c>
      <c r="N20" s="56"/>
      <c r="O20" s="56" t="s">
        <v>36</v>
      </c>
      <c r="P20" s="69"/>
      <c r="Q20" s="70"/>
    </row>
    <row r="21" spans="1:17" x14ac:dyDescent="0.2">
      <c r="A21" s="104"/>
      <c r="J21" s="6"/>
      <c r="K21" s="105"/>
      <c r="M21" s="21" t="s">
        <v>38</v>
      </c>
      <c r="N21" s="21"/>
      <c r="O21" s="21"/>
      <c r="P21" s="40" t="s">
        <v>12</v>
      </c>
      <c r="Q21" s="70"/>
    </row>
    <row r="22" spans="1:17" x14ac:dyDescent="0.2">
      <c r="A22" s="104"/>
      <c r="J22" s="6"/>
      <c r="K22" s="105"/>
      <c r="M22" s="41" t="s">
        <v>59</v>
      </c>
      <c r="N22" s="42" t="s">
        <v>60</v>
      </c>
      <c r="O22" s="71">
        <f>P9</f>
        <v>3.5</v>
      </c>
      <c r="P22" s="72">
        <f>21.2*O22</f>
        <v>74.2</v>
      </c>
      <c r="Q22" s="70"/>
    </row>
    <row r="23" spans="1:17" x14ac:dyDescent="0.2">
      <c r="A23" s="104"/>
      <c r="B23" s="83" t="s">
        <v>22</v>
      </c>
      <c r="C23" s="6"/>
      <c r="D23" s="6"/>
      <c r="E23" s="6"/>
      <c r="F23" s="6"/>
      <c r="G23" s="6"/>
      <c r="H23" s="6"/>
      <c r="I23" s="6"/>
      <c r="J23" s="6"/>
      <c r="K23" s="105"/>
      <c r="M23" s="31" t="s">
        <v>19</v>
      </c>
      <c r="N23" s="62" t="s">
        <v>61</v>
      </c>
      <c r="O23" s="73">
        <f>P10</f>
        <v>10</v>
      </c>
      <c r="P23" s="74">
        <f>17.5*O23</f>
        <v>175</v>
      </c>
      <c r="Q23" s="70"/>
    </row>
    <row r="24" spans="1:17" x14ac:dyDescent="0.2">
      <c r="A24" s="104"/>
      <c r="B24" s="83"/>
      <c r="C24" s="6" t="s">
        <v>25</v>
      </c>
      <c r="D24" s="6"/>
      <c r="E24" s="6"/>
      <c r="F24" s="6"/>
      <c r="G24" s="64">
        <f>P15</f>
        <v>5.3</v>
      </c>
      <c r="H24" s="59" t="s">
        <v>24</v>
      </c>
      <c r="I24" s="50">
        <f>ROUND(2*(I17*P15%),1)/2</f>
        <v>68.900000000000006</v>
      </c>
      <c r="J24" s="6"/>
      <c r="K24" s="105"/>
      <c r="M24" s="31" t="s">
        <v>40</v>
      </c>
      <c r="N24" s="62" t="s">
        <v>62</v>
      </c>
      <c r="O24" s="73">
        <f>P11</f>
        <v>8</v>
      </c>
      <c r="P24" s="74">
        <f>21.2*O24</f>
        <v>169.6</v>
      </c>
      <c r="Q24" s="70"/>
    </row>
    <row r="25" spans="1:17" x14ac:dyDescent="0.2">
      <c r="A25" s="104"/>
      <c r="B25" s="83"/>
      <c r="C25" s="6" t="s">
        <v>28</v>
      </c>
      <c r="D25" s="6"/>
      <c r="E25" s="6"/>
      <c r="F25" s="6"/>
      <c r="G25" s="59">
        <f>P16</f>
        <v>1.1000000000000001</v>
      </c>
      <c r="H25" s="59" t="s">
        <v>24</v>
      </c>
      <c r="I25" s="50">
        <f>ROUND(2*(I19*P16%),1)/2</f>
        <v>14.3</v>
      </c>
      <c r="J25" s="6"/>
      <c r="K25" s="105"/>
      <c r="M25" s="31" t="s">
        <v>42</v>
      </c>
      <c r="N25" s="62"/>
      <c r="O25" s="62"/>
      <c r="P25" s="33">
        <f>SUM(P22:P24)</f>
        <v>418.79999999999995</v>
      </c>
      <c r="Q25" s="70"/>
    </row>
    <row r="26" spans="1:17" x14ac:dyDescent="0.2">
      <c r="A26" s="104"/>
      <c r="B26" s="83"/>
      <c r="C26" s="6" t="s">
        <v>29</v>
      </c>
      <c r="D26" s="6"/>
      <c r="E26" s="6"/>
      <c r="F26" s="6"/>
      <c r="G26" s="64">
        <f>P17</f>
        <v>1.607</v>
      </c>
      <c r="H26" s="59" t="s">
        <v>24</v>
      </c>
      <c r="I26" s="50">
        <f>ROUND(2*(I19*P17%),1)/2</f>
        <v>20.9</v>
      </c>
      <c r="J26" s="6"/>
      <c r="K26" s="105"/>
      <c r="M26" s="31"/>
      <c r="N26" s="62"/>
      <c r="O26" s="62"/>
      <c r="P26" s="33"/>
      <c r="Q26" s="70"/>
    </row>
    <row r="27" spans="1:17" x14ac:dyDescent="0.2">
      <c r="A27" s="104"/>
      <c r="B27" s="83"/>
      <c r="C27" s="6" t="s">
        <v>32</v>
      </c>
      <c r="D27" s="6"/>
      <c r="E27" s="6"/>
      <c r="F27" s="6"/>
      <c r="G27" s="64">
        <f>P18</f>
        <v>0.5</v>
      </c>
      <c r="H27" s="59" t="s">
        <v>24</v>
      </c>
      <c r="I27" s="50">
        <f>ROUND(2*(I19*P18%),1)/2</f>
        <v>6.5</v>
      </c>
      <c r="J27" s="6"/>
      <c r="K27" s="105"/>
      <c r="M27" s="76" t="s">
        <v>21</v>
      </c>
      <c r="N27" s="77" t="s">
        <v>43</v>
      </c>
      <c r="O27" s="78">
        <f>P13</f>
        <v>11.5</v>
      </c>
      <c r="P27" s="79">
        <f>30*O27</f>
        <v>345</v>
      </c>
      <c r="Q27" s="70"/>
    </row>
    <row r="28" spans="1:17" x14ac:dyDescent="0.2">
      <c r="A28" s="104"/>
      <c r="B28" s="83"/>
      <c r="C28" s="6" t="s">
        <v>34</v>
      </c>
      <c r="D28" s="6"/>
      <c r="E28" s="6"/>
      <c r="F28" s="6"/>
      <c r="G28" s="6"/>
      <c r="H28" s="6"/>
      <c r="I28" s="50">
        <v>0</v>
      </c>
      <c r="J28" s="6"/>
      <c r="K28" s="105"/>
      <c r="M28" s="21" t="s">
        <v>45</v>
      </c>
      <c r="N28" s="21"/>
      <c r="O28" s="21"/>
      <c r="P28" s="80" t="s">
        <v>12</v>
      </c>
      <c r="Q28" s="70"/>
    </row>
    <row r="29" spans="1:17" x14ac:dyDescent="0.2">
      <c r="A29" s="104"/>
      <c r="B29" s="83"/>
      <c r="C29" s="6" t="s">
        <v>35</v>
      </c>
      <c r="D29" s="6"/>
      <c r="E29" s="6"/>
      <c r="F29" s="6"/>
      <c r="G29" s="6"/>
      <c r="H29" s="6"/>
      <c r="I29" s="50">
        <f>IF(P3=5,IF(H13=3,P39,P25),IF(H13=3,P46,P32))</f>
        <v>418.79999999999995</v>
      </c>
      <c r="J29" s="50"/>
      <c r="K29" s="105"/>
      <c r="M29" s="41" t="s">
        <v>59</v>
      </c>
      <c r="N29" s="42" t="s">
        <v>63</v>
      </c>
      <c r="O29" s="71">
        <f>P9</f>
        <v>3.5</v>
      </c>
      <c r="P29" s="72">
        <f>21.7*O29</f>
        <v>75.95</v>
      </c>
      <c r="Q29" s="70"/>
    </row>
    <row r="30" spans="1:17" x14ac:dyDescent="0.2">
      <c r="A30" s="104"/>
      <c r="B30" s="83"/>
      <c r="C30" s="6" t="s">
        <v>37</v>
      </c>
      <c r="D30" s="6"/>
      <c r="E30" s="6"/>
      <c r="F30" s="6"/>
      <c r="G30" s="6"/>
      <c r="H30" s="6"/>
      <c r="I30" s="50">
        <f>IF(H13=3,P41,P27)</f>
        <v>345</v>
      </c>
      <c r="J30" s="6"/>
      <c r="K30" s="105"/>
      <c r="M30" s="31" t="s">
        <v>19</v>
      </c>
      <c r="N30" s="62" t="s">
        <v>64</v>
      </c>
      <c r="O30" s="73">
        <f>P10</f>
        <v>10</v>
      </c>
      <c r="P30" s="74">
        <f>18*O30</f>
        <v>180</v>
      </c>
      <c r="Q30" s="70"/>
    </row>
    <row r="31" spans="1:17" x14ac:dyDescent="0.2">
      <c r="A31" s="104"/>
      <c r="B31" s="83"/>
      <c r="J31" s="6"/>
      <c r="K31" s="105"/>
      <c r="M31" s="31" t="s">
        <v>40</v>
      </c>
      <c r="N31" s="62" t="s">
        <v>65</v>
      </c>
      <c r="O31" s="73">
        <f>P11</f>
        <v>8</v>
      </c>
      <c r="P31" s="74">
        <f>21.7*O31</f>
        <v>173.6</v>
      </c>
      <c r="Q31" s="70"/>
    </row>
    <row r="32" spans="1:17" x14ac:dyDescent="0.2">
      <c r="A32" s="104"/>
      <c r="B32" s="83"/>
      <c r="C32" s="18" t="s">
        <v>39</v>
      </c>
      <c r="D32" s="6"/>
      <c r="E32" s="6"/>
      <c r="F32" s="6"/>
      <c r="G32" s="6"/>
      <c r="H32" s="6"/>
      <c r="I32" s="50">
        <f>SUM(I24:I30)</f>
        <v>874.4</v>
      </c>
      <c r="J32" s="50"/>
      <c r="K32" s="105"/>
      <c r="L32" s="3"/>
      <c r="M32" s="31" t="s">
        <v>42</v>
      </c>
      <c r="N32" s="62"/>
      <c r="O32" s="62"/>
      <c r="P32" s="33">
        <f>SUM(P29:P31)</f>
        <v>429.54999999999995</v>
      </c>
      <c r="Q32" s="70"/>
    </row>
    <row r="33" spans="1:18" x14ac:dyDescent="0.2">
      <c r="A33" s="104"/>
      <c r="B33" s="83"/>
      <c r="J33" s="6"/>
      <c r="K33" s="105"/>
      <c r="L33" s="3"/>
      <c r="M33" s="31"/>
      <c r="N33" s="62"/>
      <c r="O33" s="62"/>
      <c r="P33" s="33"/>
      <c r="Q33" s="70"/>
    </row>
    <row r="34" spans="1:18" x14ac:dyDescent="0.2">
      <c r="A34" s="104"/>
      <c r="B34" s="83"/>
      <c r="C34" s="18" t="s">
        <v>41</v>
      </c>
      <c r="D34" s="6"/>
      <c r="E34" s="6"/>
      <c r="F34" s="6"/>
      <c r="G34" s="6"/>
      <c r="H34" s="6"/>
      <c r="I34" s="75">
        <f>ROUND(2*(I19-I32)/2,1)</f>
        <v>425.6</v>
      </c>
      <c r="J34" s="6"/>
      <c r="K34" s="105"/>
      <c r="L34" s="3"/>
      <c r="M34" s="76" t="s">
        <v>21</v>
      </c>
      <c r="N34" s="77" t="s">
        <v>47</v>
      </c>
      <c r="O34" s="78">
        <f>P13</f>
        <v>11.5</v>
      </c>
      <c r="P34" s="79">
        <f>30*O34</f>
        <v>345</v>
      </c>
    </row>
    <row r="35" spans="1:18" x14ac:dyDescent="0.2">
      <c r="A35" s="104"/>
      <c r="J35" s="6"/>
      <c r="K35" s="105"/>
      <c r="L35" s="3"/>
      <c r="M35" s="21" t="s">
        <v>48</v>
      </c>
      <c r="N35" s="21"/>
      <c r="O35" s="21"/>
      <c r="P35" s="80" t="s">
        <v>12</v>
      </c>
    </row>
    <row r="36" spans="1:18" x14ac:dyDescent="0.2">
      <c r="A36" s="104"/>
      <c r="J36" s="6"/>
      <c r="K36" s="105"/>
      <c r="L36" s="3"/>
      <c r="M36" s="41" t="s">
        <v>50</v>
      </c>
      <c r="N36" s="42" t="s">
        <v>62</v>
      </c>
      <c r="O36" s="71">
        <f>P9</f>
        <v>3.5</v>
      </c>
      <c r="P36" s="72">
        <f>21.2*O36</f>
        <v>74.2</v>
      </c>
    </row>
    <row r="37" spans="1:18" x14ac:dyDescent="0.2">
      <c r="A37" s="104"/>
      <c r="B37" s="101" t="s">
        <v>44</v>
      </c>
      <c r="J37" s="6"/>
      <c r="K37" s="105"/>
      <c r="L37" s="3"/>
      <c r="M37" s="31" t="s">
        <v>19</v>
      </c>
      <c r="N37" s="62" t="s">
        <v>66</v>
      </c>
      <c r="O37" s="73">
        <f>P10</f>
        <v>10</v>
      </c>
      <c r="P37" s="74">
        <f>13*O37</f>
        <v>130</v>
      </c>
    </row>
    <row r="38" spans="1:18" x14ac:dyDescent="0.2">
      <c r="A38" s="104"/>
      <c r="B38" s="83"/>
      <c r="C38" s="1" t="s">
        <v>46</v>
      </c>
      <c r="J38" s="6"/>
      <c r="K38" s="105"/>
      <c r="L38" s="3"/>
      <c r="M38" s="31" t="s">
        <v>40</v>
      </c>
      <c r="N38" s="62" t="s">
        <v>62</v>
      </c>
      <c r="O38" s="73">
        <f>P11</f>
        <v>8</v>
      </c>
      <c r="P38" s="74">
        <f>21.2*O38</f>
        <v>169.6</v>
      </c>
    </row>
    <row r="39" spans="1:18" x14ac:dyDescent="0.2">
      <c r="A39" s="104"/>
      <c r="B39" s="26"/>
      <c r="C39" s="81"/>
      <c r="D39" s="81"/>
      <c r="E39" s="81"/>
      <c r="F39" s="81"/>
      <c r="G39" s="81"/>
      <c r="H39" s="6"/>
      <c r="I39" s="82"/>
      <c r="J39" s="6"/>
      <c r="K39" s="105"/>
      <c r="L39" s="3"/>
      <c r="M39" s="31" t="s">
        <v>42</v>
      </c>
      <c r="N39" s="62"/>
      <c r="O39" s="62"/>
      <c r="P39" s="33">
        <f>SUM(P36:P38)</f>
        <v>373.79999999999995</v>
      </c>
    </row>
    <row r="40" spans="1:18" x14ac:dyDescent="0.2">
      <c r="A40" s="104"/>
      <c r="B40" s="26"/>
      <c r="C40" s="81"/>
      <c r="D40" s="81"/>
      <c r="E40" s="81"/>
      <c r="F40" s="81"/>
      <c r="G40" s="81"/>
      <c r="H40" s="6"/>
      <c r="I40" s="82"/>
      <c r="J40" s="6"/>
      <c r="K40" s="105"/>
      <c r="L40" s="3"/>
      <c r="M40" s="31"/>
      <c r="N40" s="62"/>
      <c r="O40" s="62"/>
      <c r="P40" s="74"/>
    </row>
    <row r="41" spans="1:18" x14ac:dyDescent="0.2">
      <c r="A41" s="104"/>
      <c r="B41" s="83"/>
      <c r="C41" s="18"/>
      <c r="D41" s="6"/>
      <c r="E41" s="6"/>
      <c r="F41" s="6"/>
      <c r="G41" s="6"/>
      <c r="H41" s="6"/>
      <c r="I41" s="75"/>
      <c r="J41" s="6"/>
      <c r="K41" s="105"/>
      <c r="L41" s="3"/>
      <c r="M41" s="76" t="s">
        <v>21</v>
      </c>
      <c r="N41" s="77" t="s">
        <v>43</v>
      </c>
      <c r="O41" s="78">
        <f>P13</f>
        <v>11.5</v>
      </c>
      <c r="P41" s="79">
        <f>30*O41</f>
        <v>345</v>
      </c>
    </row>
    <row r="42" spans="1:18" x14ac:dyDescent="0.2">
      <c r="A42" s="104"/>
      <c r="B42" s="83"/>
      <c r="C42" s="6"/>
      <c r="D42" s="6"/>
      <c r="E42" s="6"/>
      <c r="F42" s="6"/>
      <c r="G42" s="6"/>
      <c r="H42" s="6"/>
      <c r="I42" s="6"/>
      <c r="J42" s="6"/>
      <c r="K42" s="105"/>
      <c r="L42" s="3"/>
      <c r="M42" s="21" t="s">
        <v>52</v>
      </c>
      <c r="N42" s="21"/>
      <c r="O42" s="21"/>
      <c r="P42" s="80" t="s">
        <v>12</v>
      </c>
    </row>
    <row r="43" spans="1:18" x14ac:dyDescent="0.2">
      <c r="A43" s="104"/>
      <c r="B43" s="83"/>
      <c r="C43" s="6"/>
      <c r="D43" s="6"/>
      <c r="E43" s="6"/>
      <c r="F43" s="6"/>
      <c r="G43" s="6"/>
      <c r="H43" s="6"/>
      <c r="I43" s="6"/>
      <c r="J43" s="6"/>
      <c r="K43" s="105"/>
      <c r="L43" s="3"/>
      <c r="M43" s="41" t="s">
        <v>50</v>
      </c>
      <c r="N43" s="42" t="s">
        <v>65</v>
      </c>
      <c r="O43" s="71">
        <f>P9</f>
        <v>3.5</v>
      </c>
      <c r="P43" s="72">
        <f>21.7*O43</f>
        <v>75.95</v>
      </c>
    </row>
    <row r="44" spans="1:18" x14ac:dyDescent="0.2">
      <c r="A44" s="104"/>
      <c r="B44" s="83"/>
      <c r="C44" s="6"/>
      <c r="D44" s="6"/>
      <c r="E44" s="6"/>
      <c r="F44" s="6"/>
      <c r="G44" s="6"/>
      <c r="H44" s="6"/>
      <c r="I44" s="6"/>
      <c r="J44" s="6"/>
      <c r="K44" s="105"/>
      <c r="L44" s="3"/>
      <c r="M44" s="31" t="s">
        <v>19</v>
      </c>
      <c r="N44" s="62" t="s">
        <v>67</v>
      </c>
      <c r="O44" s="73">
        <f>P10</f>
        <v>10</v>
      </c>
      <c r="P44" s="74">
        <f>13.5*O44</f>
        <v>135</v>
      </c>
    </row>
    <row r="45" spans="1:18" ht="16.5" thickBot="1" x14ac:dyDescent="0.3">
      <c r="A45" s="104"/>
      <c r="B45" s="94" t="s">
        <v>49</v>
      </c>
      <c r="C45" s="6"/>
      <c r="D45" s="6"/>
      <c r="E45" s="6"/>
      <c r="F45" s="6"/>
      <c r="G45" s="34" t="s">
        <v>12</v>
      </c>
      <c r="H45" s="6"/>
      <c r="I45" s="95">
        <f>I34+I39</f>
        <v>425.6</v>
      </c>
      <c r="J45" s="6"/>
      <c r="K45" s="105"/>
      <c r="L45" s="3"/>
      <c r="M45" s="31" t="s">
        <v>40</v>
      </c>
      <c r="N45" s="62" t="s">
        <v>65</v>
      </c>
      <c r="O45" s="73">
        <f>P11</f>
        <v>8</v>
      </c>
      <c r="P45" s="74">
        <f>21.7*O45</f>
        <v>173.6</v>
      </c>
    </row>
    <row r="46" spans="1:18" ht="13.5" thickTop="1" x14ac:dyDescent="0.2">
      <c r="A46" s="104"/>
      <c r="B46" s="83"/>
      <c r="C46" s="6"/>
      <c r="D46" s="6"/>
      <c r="E46" s="6"/>
      <c r="F46" s="6"/>
      <c r="G46" s="6"/>
      <c r="H46" s="6"/>
      <c r="I46" s="3"/>
      <c r="J46" s="6"/>
      <c r="K46" s="105"/>
      <c r="L46" s="3"/>
      <c r="M46" s="31" t="s">
        <v>42</v>
      </c>
      <c r="N46" s="62"/>
      <c r="O46" s="62"/>
      <c r="P46" s="33">
        <f>SUM(P43:P45)</f>
        <v>384.54999999999995</v>
      </c>
      <c r="Q46" s="89"/>
      <c r="R46" s="88"/>
    </row>
    <row r="47" spans="1:18" x14ac:dyDescent="0.2">
      <c r="A47" s="104"/>
      <c r="B47" s="26"/>
      <c r="C47" s="6"/>
      <c r="D47" s="6"/>
      <c r="E47" s="6"/>
      <c r="F47" s="6"/>
      <c r="G47" s="6"/>
      <c r="H47" s="6"/>
      <c r="I47" s="6"/>
      <c r="J47" s="6"/>
      <c r="K47" s="105"/>
      <c r="M47" s="31"/>
      <c r="N47" s="62"/>
      <c r="O47" s="62"/>
      <c r="P47" s="74"/>
    </row>
    <row r="48" spans="1:18" x14ac:dyDescent="0.2">
      <c r="A48" s="104"/>
      <c r="B48" s="83"/>
      <c r="C48" s="6"/>
      <c r="D48" s="6"/>
      <c r="E48" s="6"/>
      <c r="F48" s="6"/>
      <c r="G48" s="6"/>
      <c r="H48" s="6"/>
      <c r="I48" s="6"/>
      <c r="J48" s="6"/>
      <c r="K48" s="105"/>
      <c r="M48" s="76" t="s">
        <v>21</v>
      </c>
      <c r="N48" s="77" t="s">
        <v>43</v>
      </c>
      <c r="O48" s="78">
        <f>P13</f>
        <v>11.5</v>
      </c>
      <c r="P48" s="79">
        <f>30*O48</f>
        <v>345</v>
      </c>
    </row>
    <row r="49" spans="1:13" x14ac:dyDescent="0.2">
      <c r="A49" s="104"/>
      <c r="B49" s="83" t="s">
        <v>51</v>
      </c>
      <c r="C49" s="6"/>
      <c r="D49" s="18"/>
      <c r="E49" s="18"/>
      <c r="F49" s="100"/>
      <c r="G49" s="100"/>
      <c r="H49" s="100"/>
      <c r="I49" s="100"/>
      <c r="J49" s="6"/>
      <c r="K49" s="105"/>
    </row>
    <row r="50" spans="1:13" x14ac:dyDescent="0.2">
      <c r="A50" s="104"/>
      <c r="B50" s="83"/>
      <c r="C50" s="6"/>
      <c r="D50" s="6"/>
      <c r="E50" s="6"/>
      <c r="F50" s="6"/>
      <c r="G50" s="6"/>
      <c r="H50" s="6"/>
      <c r="I50" s="6"/>
      <c r="J50" s="6"/>
      <c r="K50" s="105"/>
      <c r="M50" s="1" t="s">
        <v>68</v>
      </c>
    </row>
    <row r="51" spans="1:13" ht="15" x14ac:dyDescent="0.2">
      <c r="A51" s="104"/>
      <c r="B51" s="83"/>
      <c r="C51" s="6"/>
      <c r="D51" s="6"/>
      <c r="E51" s="6"/>
      <c r="F51" s="6"/>
      <c r="G51" s="6"/>
      <c r="H51" s="6"/>
      <c r="I51" s="6"/>
      <c r="J51" s="6"/>
      <c r="K51" s="105"/>
      <c r="M51" s="1" t="s">
        <v>69</v>
      </c>
    </row>
    <row r="52" spans="1:13" ht="15" x14ac:dyDescent="0.2">
      <c r="A52" s="104"/>
      <c r="B52" s="83" t="s">
        <v>53</v>
      </c>
      <c r="C52" s="18"/>
      <c r="D52" s="18"/>
      <c r="E52" s="18"/>
      <c r="F52" s="84"/>
      <c r="G52" s="84"/>
      <c r="H52" s="84"/>
      <c r="I52" s="84"/>
      <c r="J52" s="6"/>
      <c r="K52" s="105"/>
      <c r="M52" s="90" t="s">
        <v>74</v>
      </c>
    </row>
    <row r="53" spans="1:13" ht="15" x14ac:dyDescent="0.2">
      <c r="A53" s="104"/>
      <c r="B53" s="83"/>
      <c r="C53" s="18"/>
      <c r="D53" s="18"/>
      <c r="E53" s="18"/>
      <c r="F53" s="18"/>
      <c r="G53" s="18"/>
      <c r="H53" s="18"/>
      <c r="I53" s="18"/>
      <c r="J53" s="6"/>
      <c r="K53" s="105"/>
      <c r="M53" s="90" t="s">
        <v>73</v>
      </c>
    </row>
    <row r="54" spans="1:13" x14ac:dyDescent="0.2">
      <c r="A54" s="104"/>
      <c r="B54" s="83"/>
      <c r="C54" s="18"/>
      <c r="D54" s="18"/>
      <c r="E54" s="18"/>
      <c r="F54" s="18"/>
      <c r="G54" s="18"/>
      <c r="H54" s="18"/>
      <c r="I54" s="18"/>
      <c r="J54" s="6"/>
      <c r="K54" s="105"/>
      <c r="M54" s="90" t="s">
        <v>70</v>
      </c>
    </row>
    <row r="55" spans="1:13" x14ac:dyDescent="0.2">
      <c r="A55" s="106"/>
      <c r="B55" s="83" t="s">
        <v>54</v>
      </c>
      <c r="C55" s="85"/>
      <c r="D55" s="85"/>
      <c r="E55" s="85"/>
      <c r="F55" s="86"/>
      <c r="G55" s="86"/>
      <c r="H55" s="86"/>
      <c r="I55" s="86"/>
      <c r="J55" s="87"/>
      <c r="K55" s="107"/>
      <c r="L55" s="88"/>
    </row>
    <row r="56" spans="1:13" x14ac:dyDescent="0.2">
      <c r="A56" s="104"/>
      <c r="B56" s="83"/>
      <c r="C56" s="6"/>
      <c r="D56" s="6"/>
      <c r="E56" s="6"/>
      <c r="F56" s="6"/>
      <c r="G56" s="6"/>
      <c r="H56" s="6"/>
      <c r="I56" s="6"/>
      <c r="K56" s="105"/>
    </row>
    <row r="57" spans="1:13" x14ac:dyDescent="0.2">
      <c r="A57" s="111"/>
      <c r="K57" s="112"/>
    </row>
    <row r="58" spans="1:13" x14ac:dyDescent="0.2">
      <c r="A58" s="108"/>
      <c r="B58" s="91"/>
      <c r="C58" s="109" t="s">
        <v>71</v>
      </c>
      <c r="D58" s="109"/>
      <c r="E58" s="2"/>
      <c r="F58" s="2"/>
      <c r="G58" s="2"/>
      <c r="H58" s="2"/>
      <c r="I58" s="2"/>
      <c r="J58" s="2"/>
      <c r="K58" s="110"/>
    </row>
  </sheetData>
  <phoneticPr fontId="16" type="noConversion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8"/>
  <sheetViews>
    <sheetView view="pageBreakPreview" zoomScale="60" zoomScaleNormal="85" workbookViewId="0">
      <selection activeCell="I13" sqref="I13"/>
    </sheetView>
  </sheetViews>
  <sheetFormatPr baseColWidth="10" defaultColWidth="11.42578125" defaultRowHeight="12.75" x14ac:dyDescent="0.2"/>
  <cols>
    <col min="1" max="1" width="1.42578125" style="1" customWidth="1"/>
    <col min="2" max="4" width="11.42578125" style="1"/>
    <col min="5" max="5" width="7.7109375" style="1" customWidth="1"/>
    <col min="6" max="6" width="6.7109375" style="1" customWidth="1"/>
    <col min="7" max="7" width="11.42578125" style="1"/>
    <col min="8" max="8" width="6" style="1" customWidth="1"/>
    <col min="9" max="10" width="11.42578125" style="1"/>
    <col min="11" max="11" width="1.42578125" style="1" customWidth="1"/>
    <col min="12" max="13" width="11.42578125" style="1"/>
    <col min="14" max="14" width="20.42578125" style="1" customWidth="1"/>
    <col min="15" max="16384" width="11.42578125" style="1"/>
  </cols>
  <sheetData>
    <row r="1" spans="1:17" ht="6" customHeight="1" x14ac:dyDescent="0.2">
      <c r="A1" s="102"/>
      <c r="B1" s="19"/>
      <c r="C1" s="20"/>
      <c r="D1" s="20"/>
      <c r="E1" s="20"/>
      <c r="F1" s="20"/>
      <c r="G1" s="20"/>
      <c r="H1" s="20"/>
      <c r="I1" s="20"/>
      <c r="J1" s="20"/>
      <c r="K1" s="103"/>
    </row>
    <row r="2" spans="1:17" x14ac:dyDescent="0.2">
      <c r="A2" s="104"/>
      <c r="B2" s="96" t="s">
        <v>0</v>
      </c>
      <c r="C2" s="97"/>
      <c r="D2" s="98"/>
      <c r="E2" s="98"/>
      <c r="F2" s="98"/>
      <c r="G2" s="99"/>
      <c r="H2" s="99"/>
      <c r="I2" s="99"/>
      <c r="J2" s="99"/>
      <c r="K2" s="105"/>
      <c r="L2" s="3"/>
      <c r="M2" s="3"/>
      <c r="N2" s="3"/>
      <c r="O2" s="3"/>
      <c r="P2" s="3"/>
    </row>
    <row r="3" spans="1:17" x14ac:dyDescent="0.2">
      <c r="A3" s="104"/>
      <c r="B3" s="83"/>
      <c r="C3" s="5"/>
      <c r="D3" s="6"/>
      <c r="E3" s="6"/>
      <c r="F3" s="6"/>
      <c r="G3" s="3"/>
      <c r="H3" s="3"/>
      <c r="I3" s="3"/>
      <c r="J3" s="3"/>
      <c r="K3" s="105"/>
      <c r="L3" s="3"/>
      <c r="M3" s="21" t="s">
        <v>55</v>
      </c>
      <c r="N3" s="3"/>
      <c r="O3" s="3"/>
      <c r="P3" s="22">
        <v>5</v>
      </c>
      <c r="Q3" s="3"/>
    </row>
    <row r="4" spans="1:17" x14ac:dyDescent="0.2">
      <c r="A4" s="104"/>
      <c r="B4" s="83" t="s">
        <v>1</v>
      </c>
      <c r="C4" s="7" t="str">
        <f>Januar!C4</f>
        <v>Muster</v>
      </c>
      <c r="D4" s="8"/>
      <c r="E4" s="9"/>
      <c r="F4" s="6"/>
      <c r="G4" s="24" t="s">
        <v>2</v>
      </c>
      <c r="H4" s="24"/>
      <c r="I4" s="10" t="str">
        <f>Januar!I4</f>
        <v>Hans</v>
      </c>
      <c r="J4" s="11"/>
      <c r="K4" s="105"/>
      <c r="L4" s="3"/>
      <c r="M4" s="24" t="s">
        <v>7</v>
      </c>
      <c r="N4" s="24"/>
      <c r="O4" s="24"/>
      <c r="P4" s="25" t="s">
        <v>8</v>
      </c>
      <c r="Q4" s="12"/>
    </row>
    <row r="5" spans="1:17" x14ac:dyDescent="0.2">
      <c r="A5" s="104"/>
      <c r="B5" s="83"/>
      <c r="C5" s="5"/>
      <c r="D5" s="6"/>
      <c r="E5" s="6"/>
      <c r="F5" s="6"/>
      <c r="G5" s="3"/>
      <c r="H5" s="3"/>
      <c r="I5" s="3"/>
      <c r="J5" s="3"/>
      <c r="K5" s="105"/>
      <c r="L5" s="3"/>
      <c r="M5" s="28" t="s">
        <v>9</v>
      </c>
      <c r="N5" s="29"/>
      <c r="O5" s="29" t="s">
        <v>77</v>
      </c>
      <c r="P5" s="30"/>
    </row>
    <row r="6" spans="1:17" x14ac:dyDescent="0.2">
      <c r="A6" s="104"/>
      <c r="B6" s="96" t="s">
        <v>3</v>
      </c>
      <c r="C6" s="98"/>
      <c r="D6" s="98"/>
      <c r="E6" s="98"/>
      <c r="F6" s="98"/>
      <c r="G6" s="98"/>
      <c r="H6" s="98"/>
      <c r="I6" s="98"/>
      <c r="J6" s="98"/>
      <c r="K6" s="105"/>
      <c r="L6" s="12"/>
      <c r="M6" s="31" t="s">
        <v>10</v>
      </c>
      <c r="N6" s="32"/>
      <c r="O6" s="32" t="s">
        <v>78</v>
      </c>
      <c r="P6" s="33"/>
    </row>
    <row r="7" spans="1:17" x14ac:dyDescent="0.2">
      <c r="A7" s="104"/>
      <c r="B7" s="83"/>
      <c r="C7" s="2"/>
      <c r="D7" s="2"/>
      <c r="E7" s="6"/>
      <c r="F7" s="6"/>
      <c r="G7" s="6"/>
      <c r="H7" s="6"/>
      <c r="I7" s="6"/>
      <c r="J7" s="6"/>
      <c r="K7" s="105"/>
      <c r="L7" s="12"/>
      <c r="M7" s="35" t="s">
        <v>13</v>
      </c>
      <c r="N7" s="36"/>
      <c r="O7" s="36" t="s">
        <v>79</v>
      </c>
      <c r="P7" s="37"/>
    </row>
    <row r="8" spans="1:17" x14ac:dyDescent="0.2">
      <c r="A8" s="104"/>
      <c r="B8" s="83" t="s">
        <v>1</v>
      </c>
      <c r="C8" s="13" t="str">
        <f>Januar!C8</f>
        <v>Meier</v>
      </c>
      <c r="D8" s="14"/>
      <c r="E8" s="15"/>
      <c r="F8" s="6"/>
      <c r="G8" s="83" t="s">
        <v>4</v>
      </c>
      <c r="H8" s="83"/>
      <c r="I8" s="10">
        <f>Januar!I8</f>
        <v>756</v>
      </c>
      <c r="J8" s="11"/>
      <c r="K8" s="105"/>
      <c r="L8" s="3"/>
      <c r="M8" s="21" t="s">
        <v>15</v>
      </c>
      <c r="N8" s="21"/>
      <c r="O8" s="39"/>
      <c r="P8" s="40" t="s">
        <v>12</v>
      </c>
    </row>
    <row r="9" spans="1:17" x14ac:dyDescent="0.2">
      <c r="A9" s="104"/>
      <c r="B9" s="83"/>
      <c r="C9" s="6"/>
      <c r="D9" s="6"/>
      <c r="E9" s="6"/>
      <c r="F9" s="6"/>
      <c r="G9" s="83"/>
      <c r="H9" s="83"/>
      <c r="I9" s="6"/>
      <c r="J9" s="6"/>
      <c r="K9" s="105"/>
      <c r="M9" s="41" t="s">
        <v>16</v>
      </c>
      <c r="N9" s="42"/>
      <c r="O9" s="43" t="s">
        <v>17</v>
      </c>
      <c r="P9" s="44">
        <v>3.5</v>
      </c>
    </row>
    <row r="10" spans="1:17" x14ac:dyDescent="0.2">
      <c r="A10" s="104"/>
      <c r="B10" s="83" t="s">
        <v>2</v>
      </c>
      <c r="C10" s="13" t="str">
        <f>Januar!C10</f>
        <v>Max</v>
      </c>
      <c r="D10" s="14"/>
      <c r="E10" s="15"/>
      <c r="F10" s="6"/>
      <c r="G10" s="83" t="s">
        <v>5</v>
      </c>
      <c r="H10" s="83"/>
      <c r="I10" s="16">
        <f>Januar!I10</f>
        <v>0</v>
      </c>
      <c r="J10" s="17"/>
      <c r="K10" s="105"/>
      <c r="M10" s="46" t="s">
        <v>19</v>
      </c>
      <c r="N10" s="47"/>
      <c r="O10" s="48" t="s">
        <v>17</v>
      </c>
      <c r="P10" s="49">
        <v>10</v>
      </c>
    </row>
    <row r="11" spans="1:17" x14ac:dyDescent="0.2">
      <c r="A11" s="104"/>
      <c r="B11" s="4"/>
      <c r="C11" s="6"/>
      <c r="D11" s="6"/>
      <c r="E11" s="6"/>
      <c r="F11" s="6"/>
      <c r="G11" s="6"/>
      <c r="H11" s="6"/>
      <c r="I11" s="6"/>
      <c r="J11" s="6"/>
      <c r="K11" s="105"/>
      <c r="M11" s="51" t="s">
        <v>20</v>
      </c>
      <c r="N11" s="52"/>
      <c r="O11" s="48" t="s">
        <v>17</v>
      </c>
      <c r="P11" s="53">
        <v>8</v>
      </c>
    </row>
    <row r="12" spans="1:17" x14ac:dyDescent="0.2">
      <c r="A12" s="104"/>
      <c r="B12" s="19"/>
      <c r="C12" s="20"/>
      <c r="D12" s="20"/>
      <c r="E12" s="20"/>
      <c r="F12" s="20"/>
      <c r="G12" s="20"/>
      <c r="H12" s="20"/>
      <c r="I12" s="20"/>
      <c r="J12" s="20"/>
      <c r="K12" s="105"/>
      <c r="M12" s="51"/>
      <c r="N12" s="52"/>
      <c r="O12" s="48"/>
      <c r="P12" s="54"/>
    </row>
    <row r="13" spans="1:17" ht="23.25" x14ac:dyDescent="0.35">
      <c r="A13" s="104"/>
      <c r="B13" s="92" t="s">
        <v>82</v>
      </c>
      <c r="C13" s="92" t="s">
        <v>6</v>
      </c>
      <c r="D13" s="3"/>
      <c r="E13" s="3"/>
      <c r="F13" s="92"/>
      <c r="G13" s="92"/>
      <c r="H13" s="93">
        <v>2</v>
      </c>
      <c r="I13" s="92" t="s">
        <v>84</v>
      </c>
      <c r="J13" s="6"/>
      <c r="K13" s="105"/>
      <c r="M13" s="55" t="s">
        <v>21</v>
      </c>
      <c r="N13" s="56"/>
      <c r="O13" s="57" t="s">
        <v>17</v>
      </c>
      <c r="P13" s="58">
        <v>11.5</v>
      </c>
      <c r="Q13" s="12"/>
    </row>
    <row r="14" spans="1:17" ht="23.25" x14ac:dyDescent="0.35">
      <c r="A14" s="104"/>
      <c r="B14" s="4"/>
      <c r="C14" s="23"/>
      <c r="F14" s="26"/>
      <c r="G14" s="3"/>
      <c r="H14" s="3"/>
      <c r="I14" s="27"/>
      <c r="J14" s="6"/>
      <c r="K14" s="105"/>
      <c r="M14" s="21" t="s">
        <v>23</v>
      </c>
      <c r="N14" s="21"/>
      <c r="O14" s="21"/>
      <c r="P14" s="40" t="s">
        <v>24</v>
      </c>
    </row>
    <row r="15" spans="1:17" x14ac:dyDescent="0.2">
      <c r="A15" s="104"/>
      <c r="B15" s="4"/>
      <c r="C15" s="6"/>
      <c r="D15" s="6"/>
      <c r="E15" s="6"/>
      <c r="F15" s="6"/>
      <c r="G15" s="6"/>
      <c r="H15" s="6"/>
      <c r="I15" s="6"/>
      <c r="J15" s="6"/>
      <c r="K15" s="105"/>
      <c r="M15" s="28" t="s">
        <v>56</v>
      </c>
      <c r="N15" s="60" t="s">
        <v>26</v>
      </c>
      <c r="O15" s="61" t="s">
        <v>27</v>
      </c>
      <c r="P15" s="114">
        <v>5.3</v>
      </c>
    </row>
    <row r="16" spans="1:17" x14ac:dyDescent="0.2">
      <c r="A16" s="104"/>
      <c r="B16" s="83" t="s">
        <v>11</v>
      </c>
      <c r="C16" s="6"/>
      <c r="D16" s="6"/>
      <c r="E16" s="6"/>
      <c r="F16" s="6"/>
      <c r="G16" s="6"/>
      <c r="H16" s="6"/>
      <c r="I16" s="34" t="s">
        <v>12</v>
      </c>
      <c r="J16" s="6"/>
      <c r="K16" s="105"/>
      <c r="M16" s="31" t="s">
        <v>57</v>
      </c>
      <c r="N16" s="62"/>
      <c r="O16" s="113" t="s">
        <v>72</v>
      </c>
      <c r="P16" s="63">
        <v>1.1000000000000001</v>
      </c>
    </row>
    <row r="17" spans="1:17" x14ac:dyDescent="0.2">
      <c r="A17" s="104"/>
      <c r="B17" s="83"/>
      <c r="C17" s="6" t="s">
        <v>14</v>
      </c>
      <c r="D17" s="6"/>
      <c r="E17" s="6"/>
      <c r="F17" s="6"/>
      <c r="G17" s="6"/>
      <c r="H17" s="6"/>
      <c r="I17" s="38">
        <v>1300</v>
      </c>
      <c r="J17" s="6"/>
      <c r="K17" s="105"/>
      <c r="M17" s="46" t="s">
        <v>30</v>
      </c>
      <c r="N17" s="47"/>
      <c r="O17" s="65" t="s">
        <v>31</v>
      </c>
      <c r="P17" s="66">
        <v>1.607</v>
      </c>
    </row>
    <row r="18" spans="1:17" x14ac:dyDescent="0.2">
      <c r="A18" s="104"/>
      <c r="B18" s="83"/>
      <c r="C18" s="6"/>
      <c r="D18" s="6"/>
      <c r="E18" s="6"/>
      <c r="F18" s="6"/>
      <c r="G18" s="6"/>
      <c r="H18" s="6"/>
      <c r="I18" s="6"/>
      <c r="J18" s="6"/>
      <c r="K18" s="105"/>
      <c r="M18" s="51" t="s">
        <v>33</v>
      </c>
      <c r="N18" s="52"/>
      <c r="O18" s="67" t="s">
        <v>27</v>
      </c>
      <c r="P18" s="115">
        <v>0.5</v>
      </c>
    </row>
    <row r="19" spans="1:17" x14ac:dyDescent="0.2">
      <c r="A19" s="104"/>
      <c r="B19" s="83"/>
      <c r="C19" s="18" t="s">
        <v>18</v>
      </c>
      <c r="D19" s="6"/>
      <c r="E19" s="6"/>
      <c r="F19" s="6"/>
      <c r="G19" s="6"/>
      <c r="H19" s="6"/>
      <c r="I19" s="45">
        <f>SUM(I13:I18)</f>
        <v>1300</v>
      </c>
      <c r="J19" s="6"/>
      <c r="K19" s="105"/>
      <c r="M19" s="51"/>
      <c r="N19" s="52"/>
      <c r="O19" s="52"/>
      <c r="P19" s="68"/>
    </row>
    <row r="20" spans="1:17" x14ac:dyDescent="0.2">
      <c r="A20" s="104"/>
      <c r="B20" s="83"/>
      <c r="C20" s="6"/>
      <c r="D20" s="6"/>
      <c r="E20" s="6"/>
      <c r="F20" s="6"/>
      <c r="G20" s="6"/>
      <c r="H20" s="6"/>
      <c r="I20" s="50"/>
      <c r="J20" s="6"/>
      <c r="K20" s="105"/>
      <c r="M20" s="55" t="s">
        <v>58</v>
      </c>
      <c r="N20" s="56"/>
      <c r="O20" s="56" t="s">
        <v>36</v>
      </c>
      <c r="P20" s="69"/>
      <c r="Q20" s="70"/>
    </row>
    <row r="21" spans="1:17" x14ac:dyDescent="0.2">
      <c r="A21" s="104"/>
      <c r="J21" s="6"/>
      <c r="K21" s="105"/>
      <c r="M21" s="21" t="s">
        <v>38</v>
      </c>
      <c r="N21" s="21"/>
      <c r="O21" s="21"/>
      <c r="P21" s="40" t="s">
        <v>12</v>
      </c>
      <c r="Q21" s="70"/>
    </row>
    <row r="22" spans="1:17" x14ac:dyDescent="0.2">
      <c r="A22" s="104"/>
      <c r="J22" s="6"/>
      <c r="K22" s="105"/>
      <c r="M22" s="41" t="s">
        <v>59</v>
      </c>
      <c r="N22" s="42" t="s">
        <v>60</v>
      </c>
      <c r="O22" s="71">
        <f>P9</f>
        <v>3.5</v>
      </c>
      <c r="P22" s="72">
        <f>21.2*O22</f>
        <v>74.2</v>
      </c>
      <c r="Q22" s="70"/>
    </row>
    <row r="23" spans="1:17" x14ac:dyDescent="0.2">
      <c r="A23" s="104"/>
      <c r="B23" s="83" t="s">
        <v>22</v>
      </c>
      <c r="C23" s="6"/>
      <c r="D23" s="6"/>
      <c r="E23" s="6"/>
      <c r="F23" s="6"/>
      <c r="G23" s="6"/>
      <c r="H23" s="6"/>
      <c r="I23" s="6"/>
      <c r="J23" s="6"/>
      <c r="K23" s="105"/>
      <c r="M23" s="31" t="s">
        <v>19</v>
      </c>
      <c r="N23" s="62" t="s">
        <v>61</v>
      </c>
      <c r="O23" s="73">
        <f>P10</f>
        <v>10</v>
      </c>
      <c r="P23" s="74">
        <f>17.5*O23</f>
        <v>175</v>
      </c>
      <c r="Q23" s="70"/>
    </row>
    <row r="24" spans="1:17" x14ac:dyDescent="0.2">
      <c r="A24" s="104"/>
      <c r="B24" s="83"/>
      <c r="C24" s="6" t="s">
        <v>25</v>
      </c>
      <c r="D24" s="6"/>
      <c r="E24" s="6"/>
      <c r="F24" s="6"/>
      <c r="G24" s="64">
        <f>P15</f>
        <v>5.3</v>
      </c>
      <c r="H24" s="59" t="s">
        <v>24</v>
      </c>
      <c r="I24" s="50">
        <f>ROUND(2*(I17*P15%),1)/2</f>
        <v>68.900000000000006</v>
      </c>
      <c r="J24" s="6"/>
      <c r="K24" s="105"/>
      <c r="M24" s="31" t="s">
        <v>40</v>
      </c>
      <c r="N24" s="62" t="s">
        <v>62</v>
      </c>
      <c r="O24" s="73">
        <f>P11</f>
        <v>8</v>
      </c>
      <c r="P24" s="74">
        <f>21.2*O24</f>
        <v>169.6</v>
      </c>
      <c r="Q24" s="70"/>
    </row>
    <row r="25" spans="1:17" x14ac:dyDescent="0.2">
      <c r="A25" s="104"/>
      <c r="B25" s="83"/>
      <c r="C25" s="6" t="s">
        <v>28</v>
      </c>
      <c r="D25" s="6"/>
      <c r="E25" s="6"/>
      <c r="F25" s="6"/>
      <c r="G25" s="59">
        <f>P16</f>
        <v>1.1000000000000001</v>
      </c>
      <c r="H25" s="59" t="s">
        <v>24</v>
      </c>
      <c r="I25" s="50">
        <f>ROUND(2*(I19*P16%),1)/2</f>
        <v>14.3</v>
      </c>
      <c r="J25" s="6"/>
      <c r="K25" s="105"/>
      <c r="M25" s="31" t="s">
        <v>42</v>
      </c>
      <c r="N25" s="62"/>
      <c r="O25" s="62"/>
      <c r="P25" s="33">
        <f>SUM(P22:P24)</f>
        <v>418.79999999999995</v>
      </c>
      <c r="Q25" s="70"/>
    </row>
    <row r="26" spans="1:17" x14ac:dyDescent="0.2">
      <c r="A26" s="104"/>
      <c r="B26" s="83"/>
      <c r="C26" s="6" t="s">
        <v>29</v>
      </c>
      <c r="D26" s="6"/>
      <c r="E26" s="6"/>
      <c r="F26" s="6"/>
      <c r="G26" s="64">
        <f>P17</f>
        <v>1.607</v>
      </c>
      <c r="H26" s="59" t="s">
        <v>24</v>
      </c>
      <c r="I26" s="50">
        <f>ROUND(2*(I19*P17%),1)/2</f>
        <v>20.9</v>
      </c>
      <c r="J26" s="6"/>
      <c r="K26" s="105"/>
      <c r="M26" s="31"/>
      <c r="N26" s="62"/>
      <c r="O26" s="62"/>
      <c r="P26" s="33"/>
      <c r="Q26" s="70"/>
    </row>
    <row r="27" spans="1:17" x14ac:dyDescent="0.2">
      <c r="A27" s="104"/>
      <c r="B27" s="83"/>
      <c r="C27" s="6" t="s">
        <v>32</v>
      </c>
      <c r="D27" s="6"/>
      <c r="E27" s="6"/>
      <c r="F27" s="6"/>
      <c r="G27" s="64">
        <f>P18</f>
        <v>0.5</v>
      </c>
      <c r="H27" s="59" t="s">
        <v>24</v>
      </c>
      <c r="I27" s="50">
        <f>ROUND(2*(I19*P18%),1)/2</f>
        <v>6.5</v>
      </c>
      <c r="J27" s="6"/>
      <c r="K27" s="105"/>
      <c r="M27" s="76" t="s">
        <v>21</v>
      </c>
      <c r="N27" s="77" t="s">
        <v>43</v>
      </c>
      <c r="O27" s="78">
        <f>P13</f>
        <v>11.5</v>
      </c>
      <c r="P27" s="79">
        <f>30*O27</f>
        <v>345</v>
      </c>
      <c r="Q27" s="70"/>
    </row>
    <row r="28" spans="1:17" x14ac:dyDescent="0.2">
      <c r="A28" s="104"/>
      <c r="B28" s="83"/>
      <c r="C28" s="6" t="s">
        <v>34</v>
      </c>
      <c r="D28" s="6"/>
      <c r="E28" s="6"/>
      <c r="F28" s="6"/>
      <c r="G28" s="6"/>
      <c r="H28" s="6"/>
      <c r="I28" s="50">
        <v>0</v>
      </c>
      <c r="J28" s="6"/>
      <c r="K28" s="105"/>
      <c r="M28" s="21" t="s">
        <v>45</v>
      </c>
      <c r="N28" s="21"/>
      <c r="O28" s="21"/>
      <c r="P28" s="80" t="s">
        <v>12</v>
      </c>
      <c r="Q28" s="70"/>
    </row>
    <row r="29" spans="1:17" x14ac:dyDescent="0.2">
      <c r="A29" s="104"/>
      <c r="B29" s="83"/>
      <c r="C29" s="6" t="s">
        <v>35</v>
      </c>
      <c r="D29" s="6"/>
      <c r="E29" s="6"/>
      <c r="F29" s="6"/>
      <c r="G29" s="6"/>
      <c r="H29" s="6"/>
      <c r="I29" s="50">
        <f>IF(P3=5,IF(H13=3,P39,P25),IF(H13=3,P46,P32))</f>
        <v>418.79999999999995</v>
      </c>
      <c r="J29" s="50"/>
      <c r="K29" s="105"/>
      <c r="M29" s="41" t="s">
        <v>59</v>
      </c>
      <c r="N29" s="42" t="s">
        <v>63</v>
      </c>
      <c r="O29" s="71">
        <f>P9</f>
        <v>3.5</v>
      </c>
      <c r="P29" s="72">
        <f>21.7*O29</f>
        <v>75.95</v>
      </c>
      <c r="Q29" s="70"/>
    </row>
    <row r="30" spans="1:17" x14ac:dyDescent="0.2">
      <c r="A30" s="104"/>
      <c r="B30" s="83"/>
      <c r="C30" s="6" t="s">
        <v>37</v>
      </c>
      <c r="D30" s="6"/>
      <c r="E30" s="6"/>
      <c r="F30" s="6"/>
      <c r="G30" s="6"/>
      <c r="H30" s="6"/>
      <c r="I30" s="50">
        <f>IF(H13=3,P41,P27)</f>
        <v>345</v>
      </c>
      <c r="J30" s="6"/>
      <c r="K30" s="105"/>
      <c r="M30" s="31" t="s">
        <v>19</v>
      </c>
      <c r="N30" s="62" t="s">
        <v>64</v>
      </c>
      <c r="O30" s="73">
        <f>P10</f>
        <v>10</v>
      </c>
      <c r="P30" s="74">
        <f>18*O30</f>
        <v>180</v>
      </c>
      <c r="Q30" s="70"/>
    </row>
    <row r="31" spans="1:17" x14ac:dyDescent="0.2">
      <c r="A31" s="104"/>
      <c r="B31" s="83"/>
      <c r="J31" s="6"/>
      <c r="K31" s="105"/>
      <c r="M31" s="31" t="s">
        <v>40</v>
      </c>
      <c r="N31" s="62" t="s">
        <v>65</v>
      </c>
      <c r="O31" s="73">
        <f>P11</f>
        <v>8</v>
      </c>
      <c r="P31" s="74">
        <f>21.7*O31</f>
        <v>173.6</v>
      </c>
      <c r="Q31" s="70"/>
    </row>
    <row r="32" spans="1:17" x14ac:dyDescent="0.2">
      <c r="A32" s="104"/>
      <c r="B32" s="83"/>
      <c r="C32" s="18" t="s">
        <v>39</v>
      </c>
      <c r="D32" s="6"/>
      <c r="E32" s="6"/>
      <c r="F32" s="6"/>
      <c r="G32" s="6"/>
      <c r="H32" s="6"/>
      <c r="I32" s="50">
        <f>SUM(I24:I30)</f>
        <v>874.4</v>
      </c>
      <c r="J32" s="50"/>
      <c r="K32" s="105"/>
      <c r="L32" s="3"/>
      <c r="M32" s="31" t="s">
        <v>42</v>
      </c>
      <c r="N32" s="62"/>
      <c r="O32" s="62"/>
      <c r="P32" s="33">
        <f>SUM(P29:P31)</f>
        <v>429.54999999999995</v>
      </c>
      <c r="Q32" s="70"/>
    </row>
    <row r="33" spans="1:18" x14ac:dyDescent="0.2">
      <c r="A33" s="104"/>
      <c r="B33" s="83"/>
      <c r="J33" s="6"/>
      <c r="K33" s="105"/>
      <c r="L33" s="3"/>
      <c r="M33" s="31"/>
      <c r="N33" s="62"/>
      <c r="O33" s="62"/>
      <c r="P33" s="33"/>
      <c r="Q33" s="70"/>
    </row>
    <row r="34" spans="1:18" x14ac:dyDescent="0.2">
      <c r="A34" s="104"/>
      <c r="B34" s="83"/>
      <c r="C34" s="18" t="s">
        <v>41</v>
      </c>
      <c r="D34" s="6"/>
      <c r="E34" s="6"/>
      <c r="F34" s="6"/>
      <c r="G34" s="6"/>
      <c r="H34" s="6"/>
      <c r="I34" s="75">
        <f>ROUND(2*(I19-I32)/2,1)</f>
        <v>425.6</v>
      </c>
      <c r="J34" s="6"/>
      <c r="K34" s="105"/>
      <c r="L34" s="3"/>
      <c r="M34" s="76" t="s">
        <v>21</v>
      </c>
      <c r="N34" s="77" t="s">
        <v>47</v>
      </c>
      <c r="O34" s="78">
        <f>P13</f>
        <v>11.5</v>
      </c>
      <c r="P34" s="79">
        <f>30*O34</f>
        <v>345</v>
      </c>
    </row>
    <row r="35" spans="1:18" x14ac:dyDescent="0.2">
      <c r="A35" s="104"/>
      <c r="J35" s="6"/>
      <c r="K35" s="105"/>
      <c r="L35" s="3"/>
      <c r="M35" s="21" t="s">
        <v>48</v>
      </c>
      <c r="N35" s="21"/>
      <c r="O35" s="21"/>
      <c r="P35" s="80" t="s">
        <v>12</v>
      </c>
    </row>
    <row r="36" spans="1:18" x14ac:dyDescent="0.2">
      <c r="A36" s="104"/>
      <c r="J36" s="6"/>
      <c r="K36" s="105"/>
      <c r="L36" s="3"/>
      <c r="M36" s="41" t="s">
        <v>50</v>
      </c>
      <c r="N36" s="42" t="s">
        <v>62</v>
      </c>
      <c r="O36" s="71">
        <f>P9</f>
        <v>3.5</v>
      </c>
      <c r="P36" s="72">
        <f>21.2*O36</f>
        <v>74.2</v>
      </c>
    </row>
    <row r="37" spans="1:18" x14ac:dyDescent="0.2">
      <c r="A37" s="104"/>
      <c r="B37" s="101" t="s">
        <v>44</v>
      </c>
      <c r="J37" s="6"/>
      <c r="K37" s="105"/>
      <c r="L37" s="3"/>
      <c r="M37" s="31" t="s">
        <v>19</v>
      </c>
      <c r="N37" s="62" t="s">
        <v>66</v>
      </c>
      <c r="O37" s="73">
        <f>P10</f>
        <v>10</v>
      </c>
      <c r="P37" s="74">
        <f>13*O37</f>
        <v>130</v>
      </c>
    </row>
    <row r="38" spans="1:18" x14ac:dyDescent="0.2">
      <c r="A38" s="104"/>
      <c r="B38" s="83"/>
      <c r="C38" s="1" t="s">
        <v>46</v>
      </c>
      <c r="J38" s="6"/>
      <c r="K38" s="105"/>
      <c r="L38" s="3"/>
      <c r="M38" s="31" t="s">
        <v>40</v>
      </c>
      <c r="N38" s="62" t="s">
        <v>62</v>
      </c>
      <c r="O38" s="73">
        <f>P11</f>
        <v>8</v>
      </c>
      <c r="P38" s="74">
        <f>21.2*O38</f>
        <v>169.6</v>
      </c>
    </row>
    <row r="39" spans="1:18" x14ac:dyDescent="0.2">
      <c r="A39" s="104"/>
      <c r="B39" s="26"/>
      <c r="C39" s="81"/>
      <c r="D39" s="81"/>
      <c r="E39" s="81"/>
      <c r="F39" s="81"/>
      <c r="G39" s="81"/>
      <c r="H39" s="6"/>
      <c r="I39" s="82"/>
      <c r="J39" s="6"/>
      <c r="K39" s="105"/>
      <c r="L39" s="3"/>
      <c r="M39" s="31" t="s">
        <v>42</v>
      </c>
      <c r="N39" s="62"/>
      <c r="O39" s="62"/>
      <c r="P39" s="33">
        <f>SUM(P36:P38)</f>
        <v>373.79999999999995</v>
      </c>
    </row>
    <row r="40" spans="1:18" x14ac:dyDescent="0.2">
      <c r="A40" s="104"/>
      <c r="B40" s="26"/>
      <c r="C40" s="81"/>
      <c r="D40" s="81"/>
      <c r="E40" s="81"/>
      <c r="F40" s="81"/>
      <c r="G40" s="81"/>
      <c r="H40" s="6"/>
      <c r="I40" s="82"/>
      <c r="J40" s="6"/>
      <c r="K40" s="105"/>
      <c r="L40" s="3"/>
      <c r="M40" s="31"/>
      <c r="N40" s="62"/>
      <c r="O40" s="62"/>
      <c r="P40" s="74"/>
    </row>
    <row r="41" spans="1:18" x14ac:dyDescent="0.2">
      <c r="A41" s="104"/>
      <c r="B41" s="83"/>
      <c r="C41" s="18"/>
      <c r="D41" s="6"/>
      <c r="E41" s="6"/>
      <c r="F41" s="6"/>
      <c r="G41" s="6"/>
      <c r="H41" s="6"/>
      <c r="I41" s="75"/>
      <c r="J41" s="6"/>
      <c r="K41" s="105"/>
      <c r="L41" s="3"/>
      <c r="M41" s="76" t="s">
        <v>21</v>
      </c>
      <c r="N41" s="77" t="s">
        <v>43</v>
      </c>
      <c r="O41" s="78">
        <f>P13</f>
        <v>11.5</v>
      </c>
      <c r="P41" s="79">
        <f>30*O41</f>
        <v>345</v>
      </c>
    </row>
    <row r="42" spans="1:18" x14ac:dyDescent="0.2">
      <c r="A42" s="104"/>
      <c r="B42" s="83"/>
      <c r="C42" s="6"/>
      <c r="D42" s="6"/>
      <c r="E42" s="6"/>
      <c r="F42" s="6"/>
      <c r="G42" s="6"/>
      <c r="H42" s="6"/>
      <c r="I42" s="6"/>
      <c r="J42" s="6"/>
      <c r="K42" s="105"/>
      <c r="L42" s="3"/>
      <c r="M42" s="21" t="s">
        <v>52</v>
      </c>
      <c r="N42" s="21"/>
      <c r="O42" s="21"/>
      <c r="P42" s="80" t="s">
        <v>12</v>
      </c>
    </row>
    <row r="43" spans="1:18" x14ac:dyDescent="0.2">
      <c r="A43" s="104"/>
      <c r="B43" s="83"/>
      <c r="C43" s="6"/>
      <c r="D43" s="6"/>
      <c r="E43" s="6"/>
      <c r="F43" s="6"/>
      <c r="G43" s="6"/>
      <c r="H43" s="6"/>
      <c r="I43" s="6"/>
      <c r="J43" s="6"/>
      <c r="K43" s="105"/>
      <c r="L43" s="3"/>
      <c r="M43" s="41" t="s">
        <v>50</v>
      </c>
      <c r="N43" s="42" t="s">
        <v>65</v>
      </c>
      <c r="O43" s="71">
        <f>P9</f>
        <v>3.5</v>
      </c>
      <c r="P43" s="72">
        <f>21.7*O43</f>
        <v>75.95</v>
      </c>
    </row>
    <row r="44" spans="1:18" x14ac:dyDescent="0.2">
      <c r="A44" s="104"/>
      <c r="B44" s="83"/>
      <c r="C44" s="6"/>
      <c r="D44" s="6"/>
      <c r="E44" s="6"/>
      <c r="F44" s="6"/>
      <c r="G44" s="6"/>
      <c r="H44" s="6"/>
      <c r="I44" s="6"/>
      <c r="J44" s="6"/>
      <c r="K44" s="105"/>
      <c r="L44" s="3"/>
      <c r="M44" s="31" t="s">
        <v>19</v>
      </c>
      <c r="N44" s="62" t="s">
        <v>67</v>
      </c>
      <c r="O44" s="73">
        <f>P10</f>
        <v>10</v>
      </c>
      <c r="P44" s="74">
        <f>13.5*O44</f>
        <v>135</v>
      </c>
    </row>
    <row r="45" spans="1:18" ht="16.5" thickBot="1" x14ac:dyDescent="0.3">
      <c r="A45" s="104"/>
      <c r="B45" s="94" t="s">
        <v>49</v>
      </c>
      <c r="C45" s="6"/>
      <c r="D45" s="6"/>
      <c r="E45" s="6"/>
      <c r="F45" s="6"/>
      <c r="G45" s="34" t="s">
        <v>12</v>
      </c>
      <c r="H45" s="6"/>
      <c r="I45" s="95">
        <f>I34+I39</f>
        <v>425.6</v>
      </c>
      <c r="J45" s="6"/>
      <c r="K45" s="105"/>
      <c r="L45" s="3"/>
      <c r="M45" s="31" t="s">
        <v>40</v>
      </c>
      <c r="N45" s="62" t="s">
        <v>65</v>
      </c>
      <c r="O45" s="73">
        <f>P11</f>
        <v>8</v>
      </c>
      <c r="P45" s="74">
        <f>21.7*O45</f>
        <v>173.6</v>
      </c>
    </row>
    <row r="46" spans="1:18" ht="13.5" thickTop="1" x14ac:dyDescent="0.2">
      <c r="A46" s="104"/>
      <c r="B46" s="83"/>
      <c r="C46" s="6"/>
      <c r="D46" s="6"/>
      <c r="E46" s="6"/>
      <c r="F46" s="6"/>
      <c r="G46" s="6"/>
      <c r="H46" s="6"/>
      <c r="I46" s="3"/>
      <c r="J46" s="6"/>
      <c r="K46" s="105"/>
      <c r="L46" s="3"/>
      <c r="M46" s="31" t="s">
        <v>42</v>
      </c>
      <c r="N46" s="62"/>
      <c r="O46" s="62"/>
      <c r="P46" s="33">
        <f>SUM(P43:P45)</f>
        <v>384.54999999999995</v>
      </c>
      <c r="Q46" s="89"/>
      <c r="R46" s="88"/>
    </row>
    <row r="47" spans="1:18" x14ac:dyDescent="0.2">
      <c r="A47" s="104"/>
      <c r="B47" s="26"/>
      <c r="C47" s="6"/>
      <c r="D47" s="6"/>
      <c r="E47" s="6"/>
      <c r="F47" s="6"/>
      <c r="G47" s="6"/>
      <c r="H47" s="6"/>
      <c r="I47" s="6"/>
      <c r="J47" s="6"/>
      <c r="K47" s="105"/>
      <c r="M47" s="31"/>
      <c r="N47" s="62"/>
      <c r="O47" s="62"/>
      <c r="P47" s="74"/>
    </row>
    <row r="48" spans="1:18" x14ac:dyDescent="0.2">
      <c r="A48" s="104"/>
      <c r="B48" s="83"/>
      <c r="C48" s="6"/>
      <c r="D48" s="6"/>
      <c r="E48" s="6"/>
      <c r="F48" s="6"/>
      <c r="G48" s="6"/>
      <c r="H48" s="6"/>
      <c r="I48" s="6"/>
      <c r="J48" s="6"/>
      <c r="K48" s="105"/>
      <c r="M48" s="76" t="s">
        <v>21</v>
      </c>
      <c r="N48" s="77" t="s">
        <v>43</v>
      </c>
      <c r="O48" s="78">
        <f>P13</f>
        <v>11.5</v>
      </c>
      <c r="P48" s="79">
        <f>30*O48</f>
        <v>345</v>
      </c>
    </row>
    <row r="49" spans="1:13" x14ac:dyDescent="0.2">
      <c r="A49" s="104"/>
      <c r="B49" s="83" t="s">
        <v>51</v>
      </c>
      <c r="C49" s="6"/>
      <c r="D49" s="18"/>
      <c r="E49" s="18"/>
      <c r="F49" s="100"/>
      <c r="G49" s="100"/>
      <c r="H49" s="100"/>
      <c r="I49" s="100"/>
      <c r="J49" s="6"/>
      <c r="K49" s="105"/>
    </row>
    <row r="50" spans="1:13" x14ac:dyDescent="0.2">
      <c r="A50" s="104"/>
      <c r="B50" s="83"/>
      <c r="C50" s="6"/>
      <c r="D50" s="6"/>
      <c r="E50" s="6"/>
      <c r="F50" s="6"/>
      <c r="G50" s="6"/>
      <c r="H50" s="6"/>
      <c r="I50" s="6"/>
      <c r="J50" s="6"/>
      <c r="K50" s="105"/>
      <c r="M50" s="1" t="s">
        <v>68</v>
      </c>
    </row>
    <row r="51" spans="1:13" ht="15" x14ac:dyDescent="0.2">
      <c r="A51" s="104"/>
      <c r="B51" s="83"/>
      <c r="C51" s="6"/>
      <c r="D51" s="6"/>
      <c r="E51" s="6"/>
      <c r="F51" s="6"/>
      <c r="G51" s="6"/>
      <c r="H51" s="6"/>
      <c r="I51" s="6"/>
      <c r="J51" s="6"/>
      <c r="K51" s="105"/>
      <c r="M51" s="1" t="s">
        <v>69</v>
      </c>
    </row>
    <row r="52" spans="1:13" ht="15" x14ac:dyDescent="0.2">
      <c r="A52" s="104"/>
      <c r="B52" s="83" t="s">
        <v>53</v>
      </c>
      <c r="C52" s="18"/>
      <c r="D52" s="18"/>
      <c r="E52" s="18"/>
      <c r="F52" s="84"/>
      <c r="G52" s="84"/>
      <c r="H52" s="84"/>
      <c r="I52" s="84"/>
      <c r="J52" s="6"/>
      <c r="K52" s="105"/>
      <c r="M52" s="90" t="s">
        <v>74</v>
      </c>
    </row>
    <row r="53" spans="1:13" ht="15" x14ac:dyDescent="0.2">
      <c r="A53" s="104"/>
      <c r="B53" s="83"/>
      <c r="C53" s="18"/>
      <c r="D53" s="18"/>
      <c r="E53" s="18"/>
      <c r="F53" s="18"/>
      <c r="G53" s="18"/>
      <c r="H53" s="18"/>
      <c r="I53" s="18"/>
      <c r="J53" s="6"/>
      <c r="K53" s="105"/>
      <c r="M53" s="90" t="s">
        <v>73</v>
      </c>
    </row>
    <row r="54" spans="1:13" x14ac:dyDescent="0.2">
      <c r="A54" s="104"/>
      <c r="B54" s="83"/>
      <c r="C54" s="18"/>
      <c r="D54" s="18"/>
      <c r="E54" s="18"/>
      <c r="F54" s="18"/>
      <c r="G54" s="18"/>
      <c r="H54" s="18"/>
      <c r="I54" s="18"/>
      <c r="J54" s="6"/>
      <c r="K54" s="105"/>
      <c r="M54" s="90" t="s">
        <v>70</v>
      </c>
    </row>
    <row r="55" spans="1:13" x14ac:dyDescent="0.2">
      <c r="A55" s="106"/>
      <c r="B55" s="83" t="s">
        <v>54</v>
      </c>
      <c r="C55" s="85"/>
      <c r="D55" s="85"/>
      <c r="E55" s="85"/>
      <c r="F55" s="86"/>
      <c r="G55" s="86"/>
      <c r="H55" s="86"/>
      <c r="I55" s="86"/>
      <c r="J55" s="87"/>
      <c r="K55" s="107"/>
      <c r="L55" s="88"/>
    </row>
    <row r="56" spans="1:13" x14ac:dyDescent="0.2">
      <c r="A56" s="104"/>
      <c r="B56" s="83"/>
      <c r="C56" s="6"/>
      <c r="D56" s="6"/>
      <c r="E56" s="6"/>
      <c r="F56" s="6"/>
      <c r="G56" s="6"/>
      <c r="H56" s="6"/>
      <c r="I56" s="6"/>
      <c r="K56" s="105"/>
    </row>
    <row r="57" spans="1:13" x14ac:dyDescent="0.2">
      <c r="A57" s="111"/>
      <c r="K57" s="112"/>
    </row>
    <row r="58" spans="1:13" x14ac:dyDescent="0.2">
      <c r="A58" s="108"/>
      <c r="B58" s="91"/>
      <c r="C58" s="109" t="s">
        <v>71</v>
      </c>
      <c r="D58" s="109"/>
      <c r="E58" s="2"/>
      <c r="F58" s="2"/>
      <c r="G58" s="2"/>
      <c r="H58" s="2"/>
      <c r="I58" s="2"/>
      <c r="J58" s="2"/>
      <c r="K58" s="110"/>
    </row>
  </sheetData>
  <phoneticPr fontId="16" type="noConversion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2.75" x14ac:dyDescent="0.2"/>
  <sheetData/>
  <phoneticPr fontId="16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8"/>
  <sheetViews>
    <sheetView view="pageBreakPreview" topLeftCell="A11" zoomScale="145" zoomScaleNormal="100" zoomScaleSheetLayoutView="145" workbookViewId="0">
      <selection activeCell="I14" sqref="I14"/>
    </sheetView>
  </sheetViews>
  <sheetFormatPr baseColWidth="10" defaultColWidth="11.42578125" defaultRowHeight="12.75" x14ac:dyDescent="0.2"/>
  <cols>
    <col min="1" max="1" width="1.42578125" style="1" customWidth="1"/>
    <col min="2" max="4" width="11.42578125" style="1"/>
    <col min="5" max="5" width="7.7109375" style="1" customWidth="1"/>
    <col min="6" max="6" width="6.7109375" style="1" customWidth="1"/>
    <col min="7" max="7" width="11.42578125" style="1"/>
    <col min="8" max="8" width="6" style="1" customWidth="1"/>
    <col min="9" max="10" width="11.42578125" style="1"/>
    <col min="11" max="11" width="1.42578125" style="1" customWidth="1"/>
    <col min="12" max="13" width="11.42578125" style="1"/>
    <col min="14" max="14" width="20.42578125" style="1" customWidth="1"/>
    <col min="15" max="16384" width="11.42578125" style="1"/>
  </cols>
  <sheetData>
    <row r="1" spans="1:17" ht="6" customHeight="1" x14ac:dyDescent="0.2">
      <c r="A1" s="102"/>
      <c r="B1" s="19"/>
      <c r="C1" s="20"/>
      <c r="D1" s="20"/>
      <c r="E1" s="20"/>
      <c r="F1" s="20"/>
      <c r="G1" s="20"/>
      <c r="H1" s="20"/>
      <c r="I1" s="20"/>
      <c r="J1" s="20"/>
      <c r="K1" s="103"/>
    </row>
    <row r="2" spans="1:17" x14ac:dyDescent="0.2">
      <c r="A2" s="104"/>
      <c r="B2" s="96" t="s">
        <v>0</v>
      </c>
      <c r="C2" s="97"/>
      <c r="D2" s="98"/>
      <c r="E2" s="98"/>
      <c r="F2" s="98"/>
      <c r="G2" s="99"/>
      <c r="H2" s="99"/>
      <c r="I2" s="99"/>
      <c r="J2" s="99"/>
      <c r="K2" s="105"/>
      <c r="L2" s="3"/>
      <c r="M2" s="3"/>
      <c r="N2" s="3"/>
      <c r="O2" s="3"/>
      <c r="P2" s="3"/>
    </row>
    <row r="3" spans="1:17" x14ac:dyDescent="0.2">
      <c r="A3" s="104"/>
      <c r="B3" s="83"/>
      <c r="C3" s="5"/>
      <c r="D3" s="6"/>
      <c r="E3" s="6"/>
      <c r="F3" s="6"/>
      <c r="G3" s="3"/>
      <c r="H3" s="3"/>
      <c r="I3" s="3"/>
      <c r="J3" s="3"/>
      <c r="K3" s="105"/>
      <c r="L3" s="3"/>
      <c r="M3" s="21" t="s">
        <v>55</v>
      </c>
      <c r="N3" s="3"/>
      <c r="O3" s="3"/>
      <c r="P3" s="22">
        <v>5</v>
      </c>
      <c r="Q3" s="3"/>
    </row>
    <row r="4" spans="1:17" x14ac:dyDescent="0.2">
      <c r="A4" s="104"/>
      <c r="B4" s="83" t="s">
        <v>1</v>
      </c>
      <c r="C4" s="7" t="str">
        <f>Januar!C4</f>
        <v>Muster</v>
      </c>
      <c r="D4" s="8"/>
      <c r="E4" s="9"/>
      <c r="F4" s="6"/>
      <c r="G4" s="24" t="s">
        <v>2</v>
      </c>
      <c r="H4" s="24"/>
      <c r="I4" s="10" t="str">
        <f>Januar!I4</f>
        <v>Hans</v>
      </c>
      <c r="J4" s="11"/>
      <c r="K4" s="105"/>
      <c r="L4" s="3"/>
      <c r="M4" s="24" t="s">
        <v>7</v>
      </c>
      <c r="N4" s="24"/>
      <c r="O4" s="24"/>
      <c r="P4" s="25" t="s">
        <v>8</v>
      </c>
      <c r="Q4" s="12"/>
    </row>
    <row r="5" spans="1:17" x14ac:dyDescent="0.2">
      <c r="A5" s="104"/>
      <c r="B5" s="83"/>
      <c r="C5" s="5"/>
      <c r="D5" s="6"/>
      <c r="E5" s="6"/>
      <c r="F5" s="6"/>
      <c r="G5" s="3"/>
      <c r="H5" s="3"/>
      <c r="I5" s="3"/>
      <c r="J5" s="3"/>
      <c r="K5" s="105"/>
      <c r="L5" s="3"/>
      <c r="M5" s="28" t="s">
        <v>9</v>
      </c>
      <c r="N5" s="29"/>
      <c r="O5" s="29" t="s">
        <v>77</v>
      </c>
      <c r="P5" s="30"/>
    </row>
    <row r="6" spans="1:17" x14ac:dyDescent="0.2">
      <c r="A6" s="104"/>
      <c r="B6" s="96" t="s">
        <v>3</v>
      </c>
      <c r="C6" s="98"/>
      <c r="D6" s="98"/>
      <c r="E6" s="98"/>
      <c r="F6" s="98"/>
      <c r="G6" s="98"/>
      <c r="H6" s="98"/>
      <c r="I6" s="98"/>
      <c r="J6" s="98"/>
      <c r="K6" s="105"/>
      <c r="L6" s="12"/>
      <c r="M6" s="31" t="s">
        <v>10</v>
      </c>
      <c r="N6" s="32"/>
      <c r="O6" s="32" t="s">
        <v>78</v>
      </c>
      <c r="P6" s="33"/>
    </row>
    <row r="7" spans="1:17" x14ac:dyDescent="0.2">
      <c r="A7" s="104"/>
      <c r="B7" s="83"/>
      <c r="C7" s="2"/>
      <c r="D7" s="2"/>
      <c r="E7" s="6"/>
      <c r="F7" s="6"/>
      <c r="G7" s="6"/>
      <c r="H7" s="6"/>
      <c r="I7" s="6"/>
      <c r="J7" s="6"/>
      <c r="K7" s="105"/>
      <c r="L7" s="12"/>
      <c r="M7" s="35" t="s">
        <v>13</v>
      </c>
      <c r="N7" s="36"/>
      <c r="O7" s="36" t="s">
        <v>79</v>
      </c>
      <c r="P7" s="37"/>
    </row>
    <row r="8" spans="1:17" x14ac:dyDescent="0.2">
      <c r="A8" s="104"/>
      <c r="B8" s="83" t="s">
        <v>1</v>
      </c>
      <c r="C8" s="13" t="str">
        <f>Januar!C8</f>
        <v>Meier</v>
      </c>
      <c r="D8" s="14"/>
      <c r="E8" s="15"/>
      <c r="F8" s="6"/>
      <c r="G8" s="83" t="s">
        <v>4</v>
      </c>
      <c r="H8" s="83"/>
      <c r="I8" s="10">
        <f>Januar!I8</f>
        <v>756</v>
      </c>
      <c r="J8" s="11"/>
      <c r="K8" s="105"/>
      <c r="L8" s="3"/>
      <c r="M8" s="21" t="s">
        <v>15</v>
      </c>
      <c r="N8" s="21"/>
      <c r="O8" s="39"/>
      <c r="P8" s="40" t="s">
        <v>12</v>
      </c>
    </row>
    <row r="9" spans="1:17" x14ac:dyDescent="0.2">
      <c r="A9" s="104"/>
      <c r="B9" s="83"/>
      <c r="C9" s="6"/>
      <c r="D9" s="6"/>
      <c r="E9" s="6"/>
      <c r="F9" s="6"/>
      <c r="G9" s="83"/>
      <c r="H9" s="83"/>
      <c r="I9" s="6"/>
      <c r="J9" s="6"/>
      <c r="K9" s="105"/>
      <c r="M9" s="41" t="s">
        <v>16</v>
      </c>
      <c r="N9" s="42"/>
      <c r="O9" s="43" t="s">
        <v>17</v>
      </c>
      <c r="P9" s="44">
        <v>3.5</v>
      </c>
    </row>
    <row r="10" spans="1:17" x14ac:dyDescent="0.2">
      <c r="A10" s="104"/>
      <c r="B10" s="83" t="s">
        <v>2</v>
      </c>
      <c r="C10" s="13" t="str">
        <f>Januar!C10</f>
        <v>Max</v>
      </c>
      <c r="D10" s="14"/>
      <c r="E10" s="15"/>
      <c r="F10" s="6"/>
      <c r="G10" s="83" t="s">
        <v>5</v>
      </c>
      <c r="H10" s="83"/>
      <c r="I10" s="16">
        <f>Januar!I10</f>
        <v>0</v>
      </c>
      <c r="J10" s="17"/>
      <c r="K10" s="105"/>
      <c r="M10" s="46" t="s">
        <v>19</v>
      </c>
      <c r="N10" s="47"/>
      <c r="O10" s="48" t="s">
        <v>17</v>
      </c>
      <c r="P10" s="49">
        <v>10</v>
      </c>
    </row>
    <row r="11" spans="1:17" x14ac:dyDescent="0.2">
      <c r="A11" s="104"/>
      <c r="B11" s="4"/>
      <c r="C11" s="6"/>
      <c r="D11" s="6"/>
      <c r="E11" s="6"/>
      <c r="F11" s="6"/>
      <c r="G11" s="6"/>
      <c r="H11" s="6"/>
      <c r="I11" s="6"/>
      <c r="J11" s="6"/>
      <c r="K11" s="105"/>
      <c r="M11" s="51" t="s">
        <v>20</v>
      </c>
      <c r="N11" s="52"/>
      <c r="O11" s="48" t="s">
        <v>17</v>
      </c>
      <c r="P11" s="53">
        <v>8</v>
      </c>
    </row>
    <row r="12" spans="1:17" x14ac:dyDescent="0.2">
      <c r="A12" s="104"/>
      <c r="B12" s="19"/>
      <c r="C12" s="20"/>
      <c r="D12" s="20"/>
      <c r="E12" s="20"/>
      <c r="F12" s="20"/>
      <c r="G12" s="20"/>
      <c r="H12" s="20"/>
      <c r="I12" s="20"/>
      <c r="J12" s="20"/>
      <c r="K12" s="105"/>
      <c r="M12" s="51"/>
      <c r="N12" s="52"/>
      <c r="O12" s="48"/>
      <c r="P12" s="54"/>
    </row>
    <row r="13" spans="1:17" ht="23.25" x14ac:dyDescent="0.35">
      <c r="A13" s="104"/>
      <c r="B13" s="92" t="s">
        <v>82</v>
      </c>
      <c r="C13" s="92" t="s">
        <v>6</v>
      </c>
      <c r="D13" s="3"/>
      <c r="E13" s="3"/>
      <c r="F13" s="92"/>
      <c r="G13" s="92"/>
      <c r="H13" s="93">
        <v>2</v>
      </c>
      <c r="I13" s="92" t="s">
        <v>94</v>
      </c>
      <c r="J13" s="6"/>
      <c r="K13" s="105"/>
      <c r="M13" s="55" t="s">
        <v>21</v>
      </c>
      <c r="N13" s="56"/>
      <c r="O13" s="57" t="s">
        <v>17</v>
      </c>
      <c r="P13" s="58">
        <v>11.5</v>
      </c>
      <c r="Q13" s="12"/>
    </row>
    <row r="14" spans="1:17" ht="23.25" x14ac:dyDescent="0.35">
      <c r="A14" s="104"/>
      <c r="B14" s="4"/>
      <c r="C14" s="23"/>
      <c r="F14" s="26"/>
      <c r="G14" s="3"/>
      <c r="H14" s="3"/>
      <c r="I14" s="27"/>
      <c r="J14" s="6"/>
      <c r="K14" s="105"/>
      <c r="M14" s="21" t="s">
        <v>23</v>
      </c>
      <c r="N14" s="21"/>
      <c r="O14" s="21"/>
      <c r="P14" s="40" t="s">
        <v>24</v>
      </c>
    </row>
    <row r="15" spans="1:17" x14ac:dyDescent="0.2">
      <c r="A15" s="104"/>
      <c r="B15" s="4"/>
      <c r="C15" s="6"/>
      <c r="D15" s="6"/>
      <c r="E15" s="6"/>
      <c r="F15" s="6"/>
      <c r="G15" s="6"/>
      <c r="H15" s="6"/>
      <c r="I15" s="6"/>
      <c r="J15" s="6"/>
      <c r="K15" s="105"/>
      <c r="M15" s="28" t="s">
        <v>56</v>
      </c>
      <c r="N15" s="60" t="s">
        <v>26</v>
      </c>
      <c r="O15" s="61" t="s">
        <v>27</v>
      </c>
      <c r="P15" s="114">
        <v>5.3</v>
      </c>
    </row>
    <row r="16" spans="1:17" x14ac:dyDescent="0.2">
      <c r="A16" s="104"/>
      <c r="B16" s="83" t="s">
        <v>11</v>
      </c>
      <c r="C16" s="6"/>
      <c r="D16" s="6"/>
      <c r="E16" s="6"/>
      <c r="F16" s="6"/>
      <c r="G16" s="6"/>
      <c r="H16" s="6"/>
      <c r="I16" s="34" t="s">
        <v>12</v>
      </c>
      <c r="J16" s="6"/>
      <c r="K16" s="105"/>
      <c r="M16" s="31" t="s">
        <v>57</v>
      </c>
      <c r="N16" s="62"/>
      <c r="O16" s="113" t="s">
        <v>72</v>
      </c>
      <c r="P16" s="63">
        <v>1.1000000000000001</v>
      </c>
    </row>
    <row r="17" spans="1:17" x14ac:dyDescent="0.2">
      <c r="A17" s="104"/>
      <c r="B17" s="83"/>
      <c r="C17" s="6" t="s">
        <v>14</v>
      </c>
      <c r="D17" s="6"/>
      <c r="E17" s="6"/>
      <c r="F17" s="6"/>
      <c r="G17" s="6"/>
      <c r="H17" s="6"/>
      <c r="I17" s="38">
        <v>1300</v>
      </c>
      <c r="J17" s="6"/>
      <c r="K17" s="105"/>
      <c r="M17" s="46" t="s">
        <v>30</v>
      </c>
      <c r="N17" s="47"/>
      <c r="O17" s="65" t="s">
        <v>31</v>
      </c>
      <c r="P17" s="66">
        <v>1.607</v>
      </c>
    </row>
    <row r="18" spans="1:17" x14ac:dyDescent="0.2">
      <c r="A18" s="104"/>
      <c r="B18" s="83"/>
      <c r="C18" s="6"/>
      <c r="D18" s="6"/>
      <c r="E18" s="6"/>
      <c r="F18" s="6"/>
      <c r="G18" s="6"/>
      <c r="H18" s="6"/>
      <c r="I18" s="6"/>
      <c r="J18" s="6"/>
      <c r="K18" s="105"/>
      <c r="M18" s="51" t="s">
        <v>33</v>
      </c>
      <c r="N18" s="52"/>
      <c r="O18" s="67" t="s">
        <v>27</v>
      </c>
      <c r="P18" s="115">
        <v>0.5</v>
      </c>
    </row>
    <row r="19" spans="1:17" x14ac:dyDescent="0.2">
      <c r="A19" s="104"/>
      <c r="B19" s="83"/>
      <c r="C19" s="18" t="s">
        <v>18</v>
      </c>
      <c r="D19" s="6"/>
      <c r="E19" s="6"/>
      <c r="F19" s="6"/>
      <c r="G19" s="6"/>
      <c r="H19" s="6"/>
      <c r="I19" s="45">
        <f>SUM(I13:I18)</f>
        <v>1300</v>
      </c>
      <c r="J19" s="6"/>
      <c r="K19" s="105"/>
      <c r="M19" s="51"/>
      <c r="N19" s="52"/>
      <c r="O19" s="52"/>
      <c r="P19" s="68"/>
    </row>
    <row r="20" spans="1:17" x14ac:dyDescent="0.2">
      <c r="A20" s="104"/>
      <c r="B20" s="83"/>
      <c r="C20" s="6"/>
      <c r="D20" s="6"/>
      <c r="E20" s="6"/>
      <c r="F20" s="6"/>
      <c r="G20" s="6"/>
      <c r="H20" s="6"/>
      <c r="I20" s="50"/>
      <c r="J20" s="6"/>
      <c r="K20" s="105"/>
      <c r="M20" s="55" t="s">
        <v>58</v>
      </c>
      <c r="N20" s="56"/>
      <c r="O20" s="56" t="s">
        <v>36</v>
      </c>
      <c r="P20" s="69"/>
      <c r="Q20" s="70"/>
    </row>
    <row r="21" spans="1:17" x14ac:dyDescent="0.2">
      <c r="A21" s="104"/>
      <c r="J21" s="6"/>
      <c r="K21" s="105"/>
      <c r="M21" s="21" t="s">
        <v>38</v>
      </c>
      <c r="N21" s="21"/>
      <c r="O21" s="21"/>
      <c r="P21" s="40" t="s">
        <v>12</v>
      </c>
      <c r="Q21" s="70"/>
    </row>
    <row r="22" spans="1:17" x14ac:dyDescent="0.2">
      <c r="A22" s="104"/>
      <c r="J22" s="6"/>
      <c r="K22" s="105"/>
      <c r="M22" s="41" t="s">
        <v>59</v>
      </c>
      <c r="N22" s="42" t="s">
        <v>60</v>
      </c>
      <c r="O22" s="71">
        <f>P9</f>
        <v>3.5</v>
      </c>
      <c r="P22" s="72">
        <f>21.2*O22</f>
        <v>74.2</v>
      </c>
      <c r="Q22" s="70"/>
    </row>
    <row r="23" spans="1:17" x14ac:dyDescent="0.2">
      <c r="A23" s="104"/>
      <c r="B23" s="83" t="s">
        <v>22</v>
      </c>
      <c r="C23" s="6"/>
      <c r="D23" s="6"/>
      <c r="E23" s="6"/>
      <c r="F23" s="6"/>
      <c r="G23" s="6"/>
      <c r="H23" s="6"/>
      <c r="I23" s="6"/>
      <c r="J23" s="6"/>
      <c r="K23" s="105"/>
      <c r="M23" s="31" t="s">
        <v>19</v>
      </c>
      <c r="N23" s="62" t="s">
        <v>61</v>
      </c>
      <c r="O23" s="73">
        <f>P10</f>
        <v>10</v>
      </c>
      <c r="P23" s="74">
        <f>17.5*O23</f>
        <v>175</v>
      </c>
      <c r="Q23" s="70"/>
    </row>
    <row r="24" spans="1:17" x14ac:dyDescent="0.2">
      <c r="A24" s="104"/>
      <c r="B24" s="83"/>
      <c r="C24" s="6" t="s">
        <v>25</v>
      </c>
      <c r="D24" s="6"/>
      <c r="E24" s="6"/>
      <c r="F24" s="6"/>
      <c r="G24" s="64">
        <f>P15</f>
        <v>5.3</v>
      </c>
      <c r="H24" s="59" t="s">
        <v>24</v>
      </c>
      <c r="I24" s="50">
        <f>ROUND(2*(I17*P15%),1)/2</f>
        <v>68.900000000000006</v>
      </c>
      <c r="J24" s="6"/>
      <c r="K24" s="105"/>
      <c r="M24" s="31" t="s">
        <v>40</v>
      </c>
      <c r="N24" s="62" t="s">
        <v>62</v>
      </c>
      <c r="O24" s="73">
        <f>P11</f>
        <v>8</v>
      </c>
      <c r="P24" s="74">
        <f>21.2*O24</f>
        <v>169.6</v>
      </c>
      <c r="Q24" s="70"/>
    </row>
    <row r="25" spans="1:17" x14ac:dyDescent="0.2">
      <c r="A25" s="104"/>
      <c r="B25" s="83"/>
      <c r="C25" s="6" t="s">
        <v>28</v>
      </c>
      <c r="D25" s="6"/>
      <c r="E25" s="6"/>
      <c r="F25" s="6"/>
      <c r="G25" s="59">
        <f>P16</f>
        <v>1.1000000000000001</v>
      </c>
      <c r="H25" s="59" t="s">
        <v>24</v>
      </c>
      <c r="I25" s="50">
        <f>ROUND(2*(I19*P16%),1)/2</f>
        <v>14.3</v>
      </c>
      <c r="J25" s="6"/>
      <c r="K25" s="105"/>
      <c r="M25" s="31" t="s">
        <v>42</v>
      </c>
      <c r="N25" s="62"/>
      <c r="O25" s="62"/>
      <c r="P25" s="33">
        <f>SUM(P22:P24)</f>
        <v>418.79999999999995</v>
      </c>
      <c r="Q25" s="70"/>
    </row>
    <row r="26" spans="1:17" x14ac:dyDescent="0.2">
      <c r="A26" s="104"/>
      <c r="B26" s="83"/>
      <c r="C26" s="6" t="s">
        <v>29</v>
      </c>
      <c r="D26" s="6"/>
      <c r="E26" s="6"/>
      <c r="F26" s="6"/>
      <c r="G26" s="64">
        <f>P17</f>
        <v>1.607</v>
      </c>
      <c r="H26" s="59" t="s">
        <v>24</v>
      </c>
      <c r="I26" s="50">
        <f>ROUND(2*(I19*P17%),1)/2</f>
        <v>20.9</v>
      </c>
      <c r="J26" s="6"/>
      <c r="K26" s="105"/>
      <c r="M26" s="31"/>
      <c r="N26" s="62"/>
      <c r="O26" s="62"/>
      <c r="P26" s="33"/>
      <c r="Q26" s="70"/>
    </row>
    <row r="27" spans="1:17" x14ac:dyDescent="0.2">
      <c r="A27" s="104"/>
      <c r="B27" s="83"/>
      <c r="C27" s="6" t="s">
        <v>32</v>
      </c>
      <c r="D27" s="6"/>
      <c r="E27" s="6"/>
      <c r="F27" s="6"/>
      <c r="G27" s="64">
        <f>P18</f>
        <v>0.5</v>
      </c>
      <c r="H27" s="59" t="s">
        <v>24</v>
      </c>
      <c r="I27" s="50">
        <f>ROUND(2*(I19*P18%),1)/2</f>
        <v>6.5</v>
      </c>
      <c r="J27" s="6"/>
      <c r="K27" s="105"/>
      <c r="M27" s="76" t="s">
        <v>21</v>
      </c>
      <c r="N27" s="77" t="s">
        <v>43</v>
      </c>
      <c r="O27" s="78">
        <f>P13</f>
        <v>11.5</v>
      </c>
      <c r="P27" s="79">
        <f>30*O27</f>
        <v>345</v>
      </c>
      <c r="Q27" s="70"/>
    </row>
    <row r="28" spans="1:17" x14ac:dyDescent="0.2">
      <c r="A28" s="104"/>
      <c r="B28" s="83"/>
      <c r="C28" s="6" t="s">
        <v>34</v>
      </c>
      <c r="D28" s="6"/>
      <c r="E28" s="6"/>
      <c r="F28" s="6"/>
      <c r="G28" s="6"/>
      <c r="H28" s="6"/>
      <c r="I28" s="50">
        <v>0</v>
      </c>
      <c r="J28" s="6"/>
      <c r="K28" s="105"/>
      <c r="M28" s="21" t="s">
        <v>45</v>
      </c>
      <c r="N28" s="21"/>
      <c r="O28" s="21"/>
      <c r="P28" s="80" t="s">
        <v>12</v>
      </c>
      <c r="Q28" s="70"/>
    </row>
    <row r="29" spans="1:17" x14ac:dyDescent="0.2">
      <c r="A29" s="104"/>
      <c r="B29" s="83"/>
      <c r="C29" s="6" t="s">
        <v>35</v>
      </c>
      <c r="D29" s="6"/>
      <c r="E29" s="6"/>
      <c r="F29" s="6"/>
      <c r="G29" s="6"/>
      <c r="H29" s="6"/>
      <c r="I29" s="50">
        <f>IF(P3=5,IF(H13=3,P39,P25),IF(H13=3,P46,P32))</f>
        <v>418.79999999999995</v>
      </c>
      <c r="J29" s="50"/>
      <c r="K29" s="105"/>
      <c r="M29" s="41" t="s">
        <v>59</v>
      </c>
      <c r="N29" s="42" t="s">
        <v>63</v>
      </c>
      <c r="O29" s="71">
        <f>P9</f>
        <v>3.5</v>
      </c>
      <c r="P29" s="72">
        <f>21.7*O29</f>
        <v>75.95</v>
      </c>
      <c r="Q29" s="70"/>
    </row>
    <row r="30" spans="1:17" x14ac:dyDescent="0.2">
      <c r="A30" s="104"/>
      <c r="B30" s="83"/>
      <c r="C30" s="6" t="s">
        <v>37</v>
      </c>
      <c r="D30" s="6"/>
      <c r="E30" s="6"/>
      <c r="F30" s="6"/>
      <c r="G30" s="6"/>
      <c r="H30" s="6"/>
      <c r="I30" s="50">
        <f>IF(H13=3,P41,P27)</f>
        <v>345</v>
      </c>
      <c r="J30" s="6"/>
      <c r="K30" s="105"/>
      <c r="M30" s="31" t="s">
        <v>19</v>
      </c>
      <c r="N30" s="62" t="s">
        <v>64</v>
      </c>
      <c r="O30" s="73">
        <f>P10</f>
        <v>10</v>
      </c>
      <c r="P30" s="74">
        <f>18*O30</f>
        <v>180</v>
      </c>
      <c r="Q30" s="70"/>
    </row>
    <row r="31" spans="1:17" x14ac:dyDescent="0.2">
      <c r="A31" s="104"/>
      <c r="B31" s="83"/>
      <c r="J31" s="6"/>
      <c r="K31" s="105"/>
      <c r="M31" s="31" t="s">
        <v>40</v>
      </c>
      <c r="N31" s="62" t="s">
        <v>65</v>
      </c>
      <c r="O31" s="73">
        <f>P11</f>
        <v>8</v>
      </c>
      <c r="P31" s="74">
        <f>21.7*O31</f>
        <v>173.6</v>
      </c>
      <c r="Q31" s="70"/>
    </row>
    <row r="32" spans="1:17" x14ac:dyDescent="0.2">
      <c r="A32" s="104"/>
      <c r="B32" s="83"/>
      <c r="C32" s="18" t="s">
        <v>39</v>
      </c>
      <c r="D32" s="6"/>
      <c r="E32" s="6"/>
      <c r="F32" s="6"/>
      <c r="G32" s="6"/>
      <c r="H32" s="6"/>
      <c r="I32" s="50">
        <f>SUM(I24:I30)</f>
        <v>874.4</v>
      </c>
      <c r="J32" s="50"/>
      <c r="K32" s="105"/>
      <c r="L32" s="3"/>
      <c r="M32" s="31" t="s">
        <v>42</v>
      </c>
      <c r="N32" s="62"/>
      <c r="O32" s="62"/>
      <c r="P32" s="33">
        <f>SUM(P29:P31)</f>
        <v>429.54999999999995</v>
      </c>
      <c r="Q32" s="70"/>
    </row>
    <row r="33" spans="1:18" x14ac:dyDescent="0.2">
      <c r="A33" s="104"/>
      <c r="B33" s="83"/>
      <c r="J33" s="6"/>
      <c r="K33" s="105"/>
      <c r="L33" s="3"/>
      <c r="M33" s="31"/>
      <c r="N33" s="62"/>
      <c r="O33" s="62"/>
      <c r="P33" s="33"/>
      <c r="Q33" s="70"/>
    </row>
    <row r="34" spans="1:18" x14ac:dyDescent="0.2">
      <c r="A34" s="104"/>
      <c r="B34" s="83"/>
      <c r="C34" s="18" t="s">
        <v>41</v>
      </c>
      <c r="D34" s="6"/>
      <c r="E34" s="6"/>
      <c r="F34" s="6"/>
      <c r="G34" s="6"/>
      <c r="H34" s="6"/>
      <c r="I34" s="75">
        <f>ROUND(2*(I19-I32)/2,1)</f>
        <v>425.6</v>
      </c>
      <c r="J34" s="6"/>
      <c r="K34" s="105"/>
      <c r="L34" s="3"/>
      <c r="M34" s="76" t="s">
        <v>21</v>
      </c>
      <c r="N34" s="77" t="s">
        <v>47</v>
      </c>
      <c r="O34" s="78">
        <f>P13</f>
        <v>11.5</v>
      </c>
      <c r="P34" s="79">
        <f>30*O34</f>
        <v>345</v>
      </c>
    </row>
    <row r="35" spans="1:18" x14ac:dyDescent="0.2">
      <c r="A35" s="104"/>
      <c r="J35" s="6"/>
      <c r="K35" s="105"/>
      <c r="L35" s="3"/>
      <c r="M35" s="21" t="s">
        <v>48</v>
      </c>
      <c r="N35" s="21"/>
      <c r="O35" s="21"/>
      <c r="P35" s="80" t="s">
        <v>12</v>
      </c>
    </row>
    <row r="36" spans="1:18" x14ac:dyDescent="0.2">
      <c r="A36" s="104"/>
      <c r="J36" s="6"/>
      <c r="K36" s="105"/>
      <c r="L36" s="3"/>
      <c r="M36" s="41" t="s">
        <v>50</v>
      </c>
      <c r="N36" s="42" t="s">
        <v>62</v>
      </c>
      <c r="O36" s="71">
        <f>P9</f>
        <v>3.5</v>
      </c>
      <c r="P36" s="72">
        <f>21.2*O36</f>
        <v>74.2</v>
      </c>
    </row>
    <row r="37" spans="1:18" x14ac:dyDescent="0.2">
      <c r="A37" s="104"/>
      <c r="B37" s="101" t="s">
        <v>44</v>
      </c>
      <c r="J37" s="6"/>
      <c r="K37" s="105"/>
      <c r="L37" s="3"/>
      <c r="M37" s="31" t="s">
        <v>19</v>
      </c>
      <c r="N37" s="62" t="s">
        <v>66</v>
      </c>
      <c r="O37" s="73">
        <f>P10</f>
        <v>10</v>
      </c>
      <c r="P37" s="74">
        <f>13*O37</f>
        <v>130</v>
      </c>
    </row>
    <row r="38" spans="1:18" x14ac:dyDescent="0.2">
      <c r="A38" s="104"/>
      <c r="B38" s="83"/>
      <c r="C38" s="1" t="s">
        <v>46</v>
      </c>
      <c r="J38" s="6"/>
      <c r="K38" s="105"/>
      <c r="L38" s="3"/>
      <c r="M38" s="31" t="s">
        <v>40</v>
      </c>
      <c r="N38" s="62" t="s">
        <v>62</v>
      </c>
      <c r="O38" s="73">
        <f>P11</f>
        <v>8</v>
      </c>
      <c r="P38" s="74">
        <f>21.2*O38</f>
        <v>169.6</v>
      </c>
    </row>
    <row r="39" spans="1:18" x14ac:dyDescent="0.2">
      <c r="A39" s="104"/>
      <c r="B39" s="26"/>
      <c r="C39" s="81"/>
      <c r="D39" s="81"/>
      <c r="E39" s="81"/>
      <c r="F39" s="81"/>
      <c r="G39" s="81"/>
      <c r="H39" s="6"/>
      <c r="I39" s="82"/>
      <c r="J39" s="6"/>
      <c r="K39" s="105"/>
      <c r="L39" s="3"/>
      <c r="M39" s="31" t="s">
        <v>42</v>
      </c>
      <c r="N39" s="62"/>
      <c r="O39" s="62"/>
      <c r="P39" s="33">
        <f>SUM(P36:P38)</f>
        <v>373.79999999999995</v>
      </c>
    </row>
    <row r="40" spans="1:18" x14ac:dyDescent="0.2">
      <c r="A40" s="104"/>
      <c r="B40" s="26"/>
      <c r="C40" s="81"/>
      <c r="D40" s="81"/>
      <c r="E40" s="81"/>
      <c r="F40" s="81"/>
      <c r="G40" s="81"/>
      <c r="H40" s="6"/>
      <c r="I40" s="82"/>
      <c r="J40" s="6"/>
      <c r="K40" s="105"/>
      <c r="L40" s="3"/>
      <c r="M40" s="31"/>
      <c r="N40" s="62"/>
      <c r="O40" s="62"/>
      <c r="P40" s="74"/>
    </row>
    <row r="41" spans="1:18" x14ac:dyDescent="0.2">
      <c r="A41" s="104"/>
      <c r="B41" s="83"/>
      <c r="C41" s="18"/>
      <c r="D41" s="6"/>
      <c r="E41" s="6"/>
      <c r="F41" s="6"/>
      <c r="G41" s="6"/>
      <c r="H41" s="6"/>
      <c r="I41" s="75"/>
      <c r="J41" s="6"/>
      <c r="K41" s="105"/>
      <c r="L41" s="3"/>
      <c r="M41" s="76" t="s">
        <v>21</v>
      </c>
      <c r="N41" s="77" t="s">
        <v>43</v>
      </c>
      <c r="O41" s="78">
        <f>P13</f>
        <v>11.5</v>
      </c>
      <c r="P41" s="79">
        <f>30*O41</f>
        <v>345</v>
      </c>
    </row>
    <row r="42" spans="1:18" x14ac:dyDescent="0.2">
      <c r="A42" s="104"/>
      <c r="B42" s="83"/>
      <c r="C42" s="6"/>
      <c r="D42" s="6"/>
      <c r="E42" s="6"/>
      <c r="F42" s="6"/>
      <c r="G42" s="6"/>
      <c r="H42" s="6"/>
      <c r="I42" s="6"/>
      <c r="J42" s="6"/>
      <c r="K42" s="105"/>
      <c r="L42" s="3"/>
      <c r="M42" s="21" t="s">
        <v>52</v>
      </c>
      <c r="N42" s="21"/>
      <c r="O42" s="21"/>
      <c r="P42" s="80" t="s">
        <v>12</v>
      </c>
    </row>
    <row r="43" spans="1:18" x14ac:dyDescent="0.2">
      <c r="A43" s="104"/>
      <c r="B43" s="83"/>
      <c r="C43" s="6"/>
      <c r="D43" s="6"/>
      <c r="E43" s="6"/>
      <c r="F43" s="6"/>
      <c r="G43" s="6"/>
      <c r="H43" s="6"/>
      <c r="I43" s="6"/>
      <c r="J43" s="6"/>
      <c r="K43" s="105"/>
      <c r="L43" s="3"/>
      <c r="M43" s="41" t="s">
        <v>50</v>
      </c>
      <c r="N43" s="42" t="s">
        <v>65</v>
      </c>
      <c r="O43" s="71">
        <f>P9</f>
        <v>3.5</v>
      </c>
      <c r="P43" s="72">
        <f>21.7*O43</f>
        <v>75.95</v>
      </c>
    </row>
    <row r="44" spans="1:18" x14ac:dyDescent="0.2">
      <c r="A44" s="104"/>
      <c r="B44" s="83"/>
      <c r="C44" s="6"/>
      <c r="D44" s="6"/>
      <c r="E44" s="6"/>
      <c r="F44" s="6"/>
      <c r="G44" s="6"/>
      <c r="H44" s="6"/>
      <c r="I44" s="6"/>
      <c r="J44" s="6"/>
      <c r="K44" s="105"/>
      <c r="L44" s="3"/>
      <c r="M44" s="31" t="s">
        <v>19</v>
      </c>
      <c r="N44" s="62" t="s">
        <v>67</v>
      </c>
      <c r="O44" s="73">
        <f>P10</f>
        <v>10</v>
      </c>
      <c r="P44" s="74">
        <f>13.5*O44</f>
        <v>135</v>
      </c>
    </row>
    <row r="45" spans="1:18" ht="16.5" thickBot="1" x14ac:dyDescent="0.3">
      <c r="A45" s="104"/>
      <c r="B45" s="94" t="s">
        <v>49</v>
      </c>
      <c r="C45" s="6"/>
      <c r="D45" s="6"/>
      <c r="E45" s="6"/>
      <c r="F45" s="6"/>
      <c r="G45" s="34" t="s">
        <v>12</v>
      </c>
      <c r="H45" s="6"/>
      <c r="I45" s="95">
        <f>I34+I39</f>
        <v>425.6</v>
      </c>
      <c r="J45" s="6"/>
      <c r="K45" s="105"/>
      <c r="L45" s="3"/>
      <c r="M45" s="31" t="s">
        <v>40</v>
      </c>
      <c r="N45" s="62" t="s">
        <v>65</v>
      </c>
      <c r="O45" s="73">
        <f>P11</f>
        <v>8</v>
      </c>
      <c r="P45" s="74">
        <f>21.7*O45</f>
        <v>173.6</v>
      </c>
    </row>
    <row r="46" spans="1:18" ht="13.5" thickTop="1" x14ac:dyDescent="0.2">
      <c r="A46" s="104"/>
      <c r="B46" s="83"/>
      <c r="C46" s="6"/>
      <c r="D46" s="6"/>
      <c r="E46" s="6"/>
      <c r="F46" s="6"/>
      <c r="G46" s="6"/>
      <c r="H46" s="6"/>
      <c r="I46" s="3"/>
      <c r="J46" s="6"/>
      <c r="K46" s="105"/>
      <c r="L46" s="3"/>
      <c r="M46" s="31" t="s">
        <v>42</v>
      </c>
      <c r="N46" s="62"/>
      <c r="O46" s="62"/>
      <c r="P46" s="33">
        <f>SUM(P43:P45)</f>
        <v>384.54999999999995</v>
      </c>
      <c r="Q46" s="89"/>
      <c r="R46" s="88"/>
    </row>
    <row r="47" spans="1:18" x14ac:dyDescent="0.2">
      <c r="A47" s="104"/>
      <c r="B47" s="26"/>
      <c r="C47" s="6"/>
      <c r="D47" s="6"/>
      <c r="E47" s="6"/>
      <c r="F47" s="6"/>
      <c r="G47" s="6"/>
      <c r="H47" s="6"/>
      <c r="I47" s="6"/>
      <c r="J47" s="6"/>
      <c r="K47" s="105"/>
      <c r="M47" s="31"/>
      <c r="N47" s="62"/>
      <c r="O47" s="62"/>
      <c r="P47" s="74"/>
    </row>
    <row r="48" spans="1:18" x14ac:dyDescent="0.2">
      <c r="A48" s="104"/>
      <c r="B48" s="83"/>
      <c r="C48" s="6"/>
      <c r="D48" s="6"/>
      <c r="E48" s="6"/>
      <c r="F48" s="6"/>
      <c r="G48" s="6"/>
      <c r="H48" s="6"/>
      <c r="I48" s="6"/>
      <c r="J48" s="6"/>
      <c r="K48" s="105"/>
      <c r="M48" s="76" t="s">
        <v>21</v>
      </c>
      <c r="N48" s="77" t="s">
        <v>43</v>
      </c>
      <c r="O48" s="78">
        <f>P13</f>
        <v>11.5</v>
      </c>
      <c r="P48" s="79">
        <f>30*O48</f>
        <v>345</v>
      </c>
    </row>
    <row r="49" spans="1:13" x14ac:dyDescent="0.2">
      <c r="A49" s="104"/>
      <c r="B49" s="83" t="s">
        <v>51</v>
      </c>
      <c r="C49" s="6"/>
      <c r="D49" s="18"/>
      <c r="E49" s="18"/>
      <c r="F49" s="100"/>
      <c r="G49" s="100"/>
      <c r="H49" s="100"/>
      <c r="I49" s="100"/>
      <c r="J49" s="6"/>
      <c r="K49" s="105"/>
    </row>
    <row r="50" spans="1:13" x14ac:dyDescent="0.2">
      <c r="A50" s="104"/>
      <c r="B50" s="83"/>
      <c r="C50" s="6"/>
      <c r="D50" s="6"/>
      <c r="E50" s="6"/>
      <c r="F50" s="6"/>
      <c r="G50" s="6"/>
      <c r="H50" s="6"/>
      <c r="I50" s="6"/>
      <c r="J50" s="6"/>
      <c r="K50" s="105"/>
      <c r="M50" s="1" t="s">
        <v>68</v>
      </c>
    </row>
    <row r="51" spans="1:13" ht="15" x14ac:dyDescent="0.2">
      <c r="A51" s="104"/>
      <c r="B51" s="83"/>
      <c r="C51" s="6"/>
      <c r="D51" s="6"/>
      <c r="E51" s="6"/>
      <c r="F51" s="6"/>
      <c r="G51" s="6"/>
      <c r="H51" s="6"/>
      <c r="I51" s="6"/>
      <c r="J51" s="6"/>
      <c r="K51" s="105"/>
      <c r="M51" s="1" t="s">
        <v>69</v>
      </c>
    </row>
    <row r="52" spans="1:13" ht="15" x14ac:dyDescent="0.2">
      <c r="A52" s="104"/>
      <c r="B52" s="83" t="s">
        <v>53</v>
      </c>
      <c r="C52" s="18"/>
      <c r="D52" s="18"/>
      <c r="E52" s="18"/>
      <c r="F52" s="84"/>
      <c r="G52" s="84"/>
      <c r="H52" s="84"/>
      <c r="I52" s="84"/>
      <c r="J52" s="6"/>
      <c r="K52" s="105"/>
      <c r="M52" s="90" t="s">
        <v>74</v>
      </c>
    </row>
    <row r="53" spans="1:13" ht="15" x14ac:dyDescent="0.2">
      <c r="A53" s="104"/>
      <c r="B53" s="83"/>
      <c r="C53" s="18"/>
      <c r="D53" s="18"/>
      <c r="E53" s="18"/>
      <c r="F53" s="18"/>
      <c r="G53" s="18"/>
      <c r="H53" s="18"/>
      <c r="I53" s="18"/>
      <c r="J53" s="6"/>
      <c r="K53" s="105"/>
      <c r="M53" s="90" t="s">
        <v>73</v>
      </c>
    </row>
    <row r="54" spans="1:13" x14ac:dyDescent="0.2">
      <c r="A54" s="104"/>
      <c r="B54" s="83"/>
      <c r="C54" s="18"/>
      <c r="D54" s="18"/>
      <c r="E54" s="18"/>
      <c r="F54" s="18"/>
      <c r="G54" s="18"/>
      <c r="H54" s="18"/>
      <c r="I54" s="18"/>
      <c r="J54" s="6"/>
      <c r="K54" s="105"/>
      <c r="M54" s="90" t="s">
        <v>70</v>
      </c>
    </row>
    <row r="55" spans="1:13" x14ac:dyDescent="0.2">
      <c r="A55" s="106"/>
      <c r="B55" s="83" t="s">
        <v>54</v>
      </c>
      <c r="C55" s="85"/>
      <c r="D55" s="85"/>
      <c r="E55" s="85"/>
      <c r="F55" s="86"/>
      <c r="G55" s="86"/>
      <c r="H55" s="86"/>
      <c r="I55" s="86"/>
      <c r="J55" s="87"/>
      <c r="K55" s="107"/>
      <c r="L55" s="88"/>
    </row>
    <row r="56" spans="1:13" x14ac:dyDescent="0.2">
      <c r="A56" s="104"/>
      <c r="B56" s="83"/>
      <c r="C56" s="6"/>
      <c r="D56" s="6"/>
      <c r="E56" s="6"/>
      <c r="F56" s="6"/>
      <c r="G56" s="6"/>
      <c r="H56" s="6"/>
      <c r="I56" s="6"/>
      <c r="K56" s="105"/>
    </row>
    <row r="57" spans="1:13" x14ac:dyDescent="0.2">
      <c r="A57" s="111"/>
      <c r="K57" s="112"/>
    </row>
    <row r="58" spans="1:13" x14ac:dyDescent="0.2">
      <c r="A58" s="108"/>
      <c r="B58" s="91"/>
      <c r="C58" s="109" t="s">
        <v>71</v>
      </c>
      <c r="D58" s="109"/>
      <c r="E58" s="2"/>
      <c r="F58" s="2"/>
      <c r="G58" s="2"/>
      <c r="H58" s="2"/>
      <c r="I58" s="2"/>
      <c r="J58" s="2"/>
      <c r="K58" s="110"/>
    </row>
  </sheetData>
  <phoneticPr fontId="16" type="noConversion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8"/>
  <sheetViews>
    <sheetView view="pageBreakPreview" zoomScale="60" zoomScaleNormal="100" workbookViewId="0">
      <selection activeCell="G67" sqref="G67"/>
    </sheetView>
  </sheetViews>
  <sheetFormatPr baseColWidth="10" defaultColWidth="11.42578125" defaultRowHeight="12.75" x14ac:dyDescent="0.2"/>
  <cols>
    <col min="1" max="1" width="1.42578125" style="1" customWidth="1"/>
    <col min="2" max="4" width="11.42578125" style="1"/>
    <col min="5" max="5" width="7.7109375" style="1" customWidth="1"/>
    <col min="6" max="6" width="6.7109375" style="1" customWidth="1"/>
    <col min="7" max="7" width="11.42578125" style="1"/>
    <col min="8" max="8" width="6" style="1" customWidth="1"/>
    <col min="9" max="10" width="11.42578125" style="1"/>
    <col min="11" max="11" width="1.42578125" style="1" customWidth="1"/>
    <col min="12" max="13" width="11.42578125" style="1"/>
    <col min="14" max="14" width="20.42578125" style="1" customWidth="1"/>
    <col min="15" max="16384" width="11.42578125" style="1"/>
  </cols>
  <sheetData>
    <row r="1" spans="1:17" ht="6" customHeight="1" x14ac:dyDescent="0.2">
      <c r="A1" s="102"/>
      <c r="B1" s="19"/>
      <c r="C1" s="20"/>
      <c r="D1" s="20"/>
      <c r="E1" s="20"/>
      <c r="F1" s="20"/>
      <c r="G1" s="20"/>
      <c r="H1" s="20"/>
      <c r="I1" s="20"/>
      <c r="J1" s="20"/>
      <c r="K1" s="103"/>
    </row>
    <row r="2" spans="1:17" x14ac:dyDescent="0.2">
      <c r="A2" s="104"/>
      <c r="B2" s="96" t="s">
        <v>0</v>
      </c>
      <c r="C2" s="97"/>
      <c r="D2" s="98"/>
      <c r="E2" s="98"/>
      <c r="F2" s="98"/>
      <c r="G2" s="99"/>
      <c r="H2" s="99"/>
      <c r="I2" s="99"/>
      <c r="J2" s="99"/>
      <c r="K2" s="105"/>
      <c r="L2" s="3"/>
      <c r="M2" s="3"/>
      <c r="N2" s="3"/>
      <c r="O2" s="3"/>
      <c r="P2" s="3"/>
    </row>
    <row r="3" spans="1:17" x14ac:dyDescent="0.2">
      <c r="A3" s="104"/>
      <c r="B3" s="83"/>
      <c r="C3" s="5"/>
      <c r="D3" s="6"/>
      <c r="E3" s="6"/>
      <c r="F3" s="6"/>
      <c r="G3" s="3"/>
      <c r="H3" s="3"/>
      <c r="I3" s="3"/>
      <c r="J3" s="3"/>
      <c r="K3" s="105"/>
      <c r="L3" s="3"/>
      <c r="M3" s="21" t="s">
        <v>55</v>
      </c>
      <c r="N3" s="3"/>
      <c r="O3" s="3"/>
      <c r="P3" s="22">
        <v>5</v>
      </c>
      <c r="Q3" s="3"/>
    </row>
    <row r="4" spans="1:17" x14ac:dyDescent="0.2">
      <c r="A4" s="104"/>
      <c r="B4" s="83" t="s">
        <v>1</v>
      </c>
      <c r="C4" s="7" t="str">
        <f>Januar!C4</f>
        <v>Muster</v>
      </c>
      <c r="D4" s="8"/>
      <c r="E4" s="9"/>
      <c r="F4" s="6"/>
      <c r="G4" s="24" t="s">
        <v>2</v>
      </c>
      <c r="H4" s="24"/>
      <c r="I4" s="10" t="str">
        <f>Januar!I4</f>
        <v>Hans</v>
      </c>
      <c r="J4" s="11"/>
      <c r="K4" s="105"/>
      <c r="L4" s="3"/>
      <c r="M4" s="24" t="s">
        <v>7</v>
      </c>
      <c r="N4" s="24"/>
      <c r="O4" s="24"/>
      <c r="P4" s="25" t="s">
        <v>8</v>
      </c>
      <c r="Q4" s="12"/>
    </row>
    <row r="5" spans="1:17" x14ac:dyDescent="0.2">
      <c r="A5" s="104"/>
      <c r="B5" s="83"/>
      <c r="C5" s="5"/>
      <c r="D5" s="6"/>
      <c r="E5" s="6"/>
      <c r="F5" s="6"/>
      <c r="G5" s="3"/>
      <c r="H5" s="3"/>
      <c r="I5" s="3"/>
      <c r="J5" s="3"/>
      <c r="K5" s="105"/>
      <c r="L5" s="3"/>
      <c r="M5" s="28" t="s">
        <v>9</v>
      </c>
      <c r="N5" s="29"/>
      <c r="O5" s="29" t="s">
        <v>77</v>
      </c>
      <c r="P5" s="30"/>
    </row>
    <row r="6" spans="1:17" x14ac:dyDescent="0.2">
      <c r="A6" s="104"/>
      <c r="B6" s="96" t="s">
        <v>3</v>
      </c>
      <c r="C6" s="98"/>
      <c r="D6" s="98"/>
      <c r="E6" s="98"/>
      <c r="F6" s="98"/>
      <c r="G6" s="98"/>
      <c r="H6" s="98"/>
      <c r="I6" s="98"/>
      <c r="J6" s="98"/>
      <c r="K6" s="105"/>
      <c r="L6" s="12"/>
      <c r="M6" s="31" t="s">
        <v>10</v>
      </c>
      <c r="N6" s="32"/>
      <c r="O6" s="32" t="s">
        <v>78</v>
      </c>
      <c r="P6" s="33"/>
    </row>
    <row r="7" spans="1:17" x14ac:dyDescent="0.2">
      <c r="A7" s="104"/>
      <c r="B7" s="83"/>
      <c r="C7" s="2"/>
      <c r="D7" s="2"/>
      <c r="E7" s="6"/>
      <c r="F7" s="6"/>
      <c r="G7" s="6"/>
      <c r="H7" s="6"/>
      <c r="I7" s="6"/>
      <c r="J7" s="6"/>
      <c r="K7" s="105"/>
      <c r="L7" s="12"/>
      <c r="M7" s="35" t="s">
        <v>13</v>
      </c>
      <c r="N7" s="36"/>
      <c r="O7" s="36" t="s">
        <v>79</v>
      </c>
      <c r="P7" s="37"/>
    </row>
    <row r="8" spans="1:17" x14ac:dyDescent="0.2">
      <c r="A8" s="104"/>
      <c r="B8" s="83" t="s">
        <v>1</v>
      </c>
      <c r="C8" s="13" t="str">
        <f>Januar!C8</f>
        <v>Meier</v>
      </c>
      <c r="D8" s="14"/>
      <c r="E8" s="15"/>
      <c r="F8" s="6"/>
      <c r="G8" s="83" t="s">
        <v>4</v>
      </c>
      <c r="H8" s="83"/>
      <c r="I8" s="10">
        <f>Januar!I8</f>
        <v>756</v>
      </c>
      <c r="J8" s="11"/>
      <c r="K8" s="105"/>
      <c r="L8" s="3"/>
      <c r="M8" s="21" t="s">
        <v>15</v>
      </c>
      <c r="N8" s="21"/>
      <c r="O8" s="39"/>
      <c r="P8" s="40" t="s">
        <v>12</v>
      </c>
    </row>
    <row r="9" spans="1:17" x14ac:dyDescent="0.2">
      <c r="A9" s="104"/>
      <c r="B9" s="83"/>
      <c r="C9" s="6"/>
      <c r="D9" s="6"/>
      <c r="E9" s="6"/>
      <c r="F9" s="6"/>
      <c r="G9" s="83"/>
      <c r="H9" s="83"/>
      <c r="I9" s="6"/>
      <c r="J9" s="6"/>
      <c r="K9" s="105"/>
      <c r="M9" s="41" t="s">
        <v>16</v>
      </c>
      <c r="N9" s="42"/>
      <c r="O9" s="43" t="s">
        <v>17</v>
      </c>
      <c r="P9" s="44">
        <v>3.5</v>
      </c>
    </row>
    <row r="10" spans="1:17" x14ac:dyDescent="0.2">
      <c r="A10" s="104"/>
      <c r="B10" s="83" t="s">
        <v>2</v>
      </c>
      <c r="C10" s="13" t="str">
        <f>Januar!C10</f>
        <v>Max</v>
      </c>
      <c r="D10" s="14"/>
      <c r="E10" s="15"/>
      <c r="F10" s="6"/>
      <c r="G10" s="83" t="s">
        <v>5</v>
      </c>
      <c r="H10" s="83"/>
      <c r="I10" s="16">
        <f>Januar!I10</f>
        <v>0</v>
      </c>
      <c r="J10" s="17"/>
      <c r="K10" s="105"/>
      <c r="M10" s="46" t="s">
        <v>19</v>
      </c>
      <c r="N10" s="47"/>
      <c r="O10" s="48" t="s">
        <v>17</v>
      </c>
      <c r="P10" s="49">
        <v>10</v>
      </c>
    </row>
    <row r="11" spans="1:17" x14ac:dyDescent="0.2">
      <c r="A11" s="104"/>
      <c r="B11" s="4"/>
      <c r="C11" s="6"/>
      <c r="D11" s="6"/>
      <c r="E11" s="6"/>
      <c r="F11" s="6"/>
      <c r="G11" s="6"/>
      <c r="H11" s="6"/>
      <c r="I11" s="6"/>
      <c r="J11" s="6"/>
      <c r="K11" s="105"/>
      <c r="M11" s="51" t="s">
        <v>20</v>
      </c>
      <c r="N11" s="52"/>
      <c r="O11" s="48" t="s">
        <v>17</v>
      </c>
      <c r="P11" s="53">
        <v>8</v>
      </c>
    </row>
    <row r="12" spans="1:17" x14ac:dyDescent="0.2">
      <c r="A12" s="104"/>
      <c r="B12" s="19"/>
      <c r="C12" s="20"/>
      <c r="D12" s="20"/>
      <c r="E12" s="20"/>
      <c r="F12" s="20"/>
      <c r="G12" s="20"/>
      <c r="H12" s="20"/>
      <c r="I12" s="20"/>
      <c r="J12" s="20"/>
      <c r="K12" s="105"/>
      <c r="M12" s="51"/>
      <c r="N12" s="52"/>
      <c r="O12" s="48"/>
      <c r="P12" s="54"/>
    </row>
    <row r="13" spans="1:17" ht="23.25" x14ac:dyDescent="0.35">
      <c r="A13" s="104"/>
      <c r="B13" s="92" t="s">
        <v>82</v>
      </c>
      <c r="C13" s="92" t="s">
        <v>6</v>
      </c>
      <c r="D13" s="3"/>
      <c r="E13" s="3"/>
      <c r="F13" s="92"/>
      <c r="G13" s="92"/>
      <c r="H13" s="93">
        <v>2</v>
      </c>
      <c r="I13" s="92" t="s">
        <v>93</v>
      </c>
      <c r="J13" s="6"/>
      <c r="K13" s="105"/>
      <c r="M13" s="55" t="s">
        <v>21</v>
      </c>
      <c r="N13" s="56"/>
      <c r="O13" s="57" t="s">
        <v>17</v>
      </c>
      <c r="P13" s="58">
        <v>11.5</v>
      </c>
      <c r="Q13" s="12"/>
    </row>
    <row r="14" spans="1:17" ht="23.25" x14ac:dyDescent="0.35">
      <c r="A14" s="104"/>
      <c r="B14" s="4"/>
      <c r="C14" s="23"/>
      <c r="F14" s="26"/>
      <c r="G14" s="3"/>
      <c r="H14" s="3"/>
      <c r="I14" s="27"/>
      <c r="J14" s="6"/>
      <c r="K14" s="105"/>
      <c r="M14" s="21" t="s">
        <v>23</v>
      </c>
      <c r="N14" s="21"/>
      <c r="O14" s="21"/>
      <c r="P14" s="40" t="s">
        <v>24</v>
      </c>
    </row>
    <row r="15" spans="1:17" x14ac:dyDescent="0.2">
      <c r="A15" s="104"/>
      <c r="B15" s="4"/>
      <c r="C15" s="6"/>
      <c r="D15" s="6"/>
      <c r="E15" s="6"/>
      <c r="F15" s="6"/>
      <c r="G15" s="6"/>
      <c r="H15" s="6"/>
      <c r="I15" s="6"/>
      <c r="J15" s="6"/>
      <c r="K15" s="105"/>
      <c r="M15" s="28" t="s">
        <v>56</v>
      </c>
      <c r="N15" s="60" t="s">
        <v>26</v>
      </c>
      <c r="O15" s="61" t="s">
        <v>27</v>
      </c>
      <c r="P15" s="114">
        <v>5.3</v>
      </c>
    </row>
    <row r="16" spans="1:17" x14ac:dyDescent="0.2">
      <c r="A16" s="104"/>
      <c r="B16" s="83" t="s">
        <v>11</v>
      </c>
      <c r="C16" s="6"/>
      <c r="D16" s="6"/>
      <c r="E16" s="6"/>
      <c r="F16" s="6"/>
      <c r="G16" s="6"/>
      <c r="H16" s="6"/>
      <c r="I16" s="34" t="s">
        <v>12</v>
      </c>
      <c r="J16" s="6"/>
      <c r="K16" s="105"/>
      <c r="M16" s="31" t="s">
        <v>57</v>
      </c>
      <c r="N16" s="62"/>
      <c r="O16" s="113" t="s">
        <v>72</v>
      </c>
      <c r="P16" s="63">
        <v>1.1000000000000001</v>
      </c>
    </row>
    <row r="17" spans="1:17" x14ac:dyDescent="0.2">
      <c r="A17" s="104"/>
      <c r="B17" s="83"/>
      <c r="C17" s="6" t="s">
        <v>14</v>
      </c>
      <c r="D17" s="6"/>
      <c r="E17" s="6"/>
      <c r="F17" s="6"/>
      <c r="G17" s="6"/>
      <c r="H17" s="6"/>
      <c r="I17" s="38">
        <v>1300</v>
      </c>
      <c r="J17" s="6"/>
      <c r="K17" s="105"/>
      <c r="M17" s="46" t="s">
        <v>30</v>
      </c>
      <c r="N17" s="47"/>
      <c r="O17" s="65" t="s">
        <v>31</v>
      </c>
      <c r="P17" s="66">
        <v>1.607</v>
      </c>
    </row>
    <row r="18" spans="1:17" x14ac:dyDescent="0.2">
      <c r="A18" s="104"/>
      <c r="B18" s="83"/>
      <c r="C18" s="6"/>
      <c r="D18" s="6"/>
      <c r="E18" s="6"/>
      <c r="F18" s="6"/>
      <c r="G18" s="6"/>
      <c r="H18" s="6"/>
      <c r="I18" s="6"/>
      <c r="J18" s="6"/>
      <c r="K18" s="105"/>
      <c r="M18" s="51" t="s">
        <v>33</v>
      </c>
      <c r="N18" s="52"/>
      <c r="O18" s="67" t="s">
        <v>27</v>
      </c>
      <c r="P18" s="115">
        <v>0.5</v>
      </c>
    </row>
    <row r="19" spans="1:17" x14ac:dyDescent="0.2">
      <c r="A19" s="104"/>
      <c r="B19" s="83"/>
      <c r="C19" s="18" t="s">
        <v>18</v>
      </c>
      <c r="D19" s="6"/>
      <c r="E19" s="6"/>
      <c r="F19" s="6"/>
      <c r="G19" s="6"/>
      <c r="H19" s="6"/>
      <c r="I19" s="45">
        <f>SUM(I13:I18)</f>
        <v>1300</v>
      </c>
      <c r="J19" s="6"/>
      <c r="K19" s="105"/>
      <c r="M19" s="51"/>
      <c r="N19" s="52"/>
      <c r="O19" s="52"/>
      <c r="P19" s="68"/>
    </row>
    <row r="20" spans="1:17" x14ac:dyDescent="0.2">
      <c r="A20" s="104"/>
      <c r="B20" s="83"/>
      <c r="C20" s="6"/>
      <c r="D20" s="6"/>
      <c r="E20" s="6"/>
      <c r="F20" s="6"/>
      <c r="G20" s="6"/>
      <c r="H20" s="6"/>
      <c r="I20" s="50"/>
      <c r="J20" s="6"/>
      <c r="K20" s="105"/>
      <c r="M20" s="55" t="s">
        <v>58</v>
      </c>
      <c r="N20" s="56"/>
      <c r="O20" s="56" t="s">
        <v>36</v>
      </c>
      <c r="P20" s="69"/>
      <c r="Q20" s="70"/>
    </row>
    <row r="21" spans="1:17" x14ac:dyDescent="0.2">
      <c r="A21" s="104"/>
      <c r="J21" s="6"/>
      <c r="K21" s="105"/>
      <c r="M21" s="21" t="s">
        <v>38</v>
      </c>
      <c r="N21" s="21"/>
      <c r="O21" s="21"/>
      <c r="P21" s="40" t="s">
        <v>12</v>
      </c>
      <c r="Q21" s="70"/>
    </row>
    <row r="22" spans="1:17" x14ac:dyDescent="0.2">
      <c r="A22" s="104"/>
      <c r="J22" s="6"/>
      <c r="K22" s="105"/>
      <c r="M22" s="41" t="s">
        <v>59</v>
      </c>
      <c r="N22" s="42" t="s">
        <v>60</v>
      </c>
      <c r="O22" s="71">
        <f>P9</f>
        <v>3.5</v>
      </c>
      <c r="P22" s="72">
        <f>21.2*O22</f>
        <v>74.2</v>
      </c>
      <c r="Q22" s="70"/>
    </row>
    <row r="23" spans="1:17" x14ac:dyDescent="0.2">
      <c r="A23" s="104"/>
      <c r="B23" s="83" t="s">
        <v>22</v>
      </c>
      <c r="C23" s="6"/>
      <c r="D23" s="6"/>
      <c r="E23" s="6"/>
      <c r="F23" s="6"/>
      <c r="G23" s="6"/>
      <c r="H23" s="6"/>
      <c r="I23" s="6"/>
      <c r="J23" s="6"/>
      <c r="K23" s="105"/>
      <c r="M23" s="31" t="s">
        <v>19</v>
      </c>
      <c r="N23" s="62" t="s">
        <v>61</v>
      </c>
      <c r="O23" s="73">
        <f>P10</f>
        <v>10</v>
      </c>
      <c r="P23" s="74">
        <f>17.5*O23</f>
        <v>175</v>
      </c>
      <c r="Q23" s="70"/>
    </row>
    <row r="24" spans="1:17" x14ac:dyDescent="0.2">
      <c r="A24" s="104"/>
      <c r="B24" s="83"/>
      <c r="C24" s="6" t="s">
        <v>25</v>
      </c>
      <c r="D24" s="6"/>
      <c r="E24" s="6"/>
      <c r="F24" s="6"/>
      <c r="G24" s="64">
        <f>P15</f>
        <v>5.3</v>
      </c>
      <c r="H24" s="59" t="s">
        <v>24</v>
      </c>
      <c r="I24" s="50">
        <f>ROUND(2*(I17*P15%),1)/2</f>
        <v>68.900000000000006</v>
      </c>
      <c r="J24" s="6"/>
      <c r="K24" s="105"/>
      <c r="M24" s="31" t="s">
        <v>40</v>
      </c>
      <c r="N24" s="62" t="s">
        <v>62</v>
      </c>
      <c r="O24" s="73">
        <f>P11</f>
        <v>8</v>
      </c>
      <c r="P24" s="74">
        <f>21.2*O24</f>
        <v>169.6</v>
      </c>
      <c r="Q24" s="70"/>
    </row>
    <row r="25" spans="1:17" x14ac:dyDescent="0.2">
      <c r="A25" s="104"/>
      <c r="B25" s="83"/>
      <c r="C25" s="6" t="s">
        <v>28</v>
      </c>
      <c r="D25" s="6"/>
      <c r="E25" s="6"/>
      <c r="F25" s="6"/>
      <c r="G25" s="59">
        <f>P16</f>
        <v>1.1000000000000001</v>
      </c>
      <c r="H25" s="59" t="s">
        <v>24</v>
      </c>
      <c r="I25" s="50">
        <f>ROUND(2*(I19*P16%),1)/2</f>
        <v>14.3</v>
      </c>
      <c r="J25" s="6"/>
      <c r="K25" s="105"/>
      <c r="M25" s="31" t="s">
        <v>42</v>
      </c>
      <c r="N25" s="62"/>
      <c r="O25" s="62"/>
      <c r="P25" s="33">
        <f>SUM(P22:P24)</f>
        <v>418.79999999999995</v>
      </c>
      <c r="Q25" s="70"/>
    </row>
    <row r="26" spans="1:17" x14ac:dyDescent="0.2">
      <c r="A26" s="104"/>
      <c r="B26" s="83"/>
      <c r="C26" s="6" t="s">
        <v>29</v>
      </c>
      <c r="D26" s="6"/>
      <c r="E26" s="6"/>
      <c r="F26" s="6"/>
      <c r="G26" s="64">
        <f>P17</f>
        <v>1.607</v>
      </c>
      <c r="H26" s="59" t="s">
        <v>24</v>
      </c>
      <c r="I26" s="50">
        <f>ROUND(2*(I19*P17%),1)/2</f>
        <v>20.9</v>
      </c>
      <c r="J26" s="6"/>
      <c r="K26" s="105"/>
      <c r="M26" s="31"/>
      <c r="N26" s="62"/>
      <c r="O26" s="62"/>
      <c r="P26" s="33"/>
      <c r="Q26" s="70"/>
    </row>
    <row r="27" spans="1:17" x14ac:dyDescent="0.2">
      <c r="A27" s="104"/>
      <c r="B27" s="83"/>
      <c r="C27" s="6" t="s">
        <v>32</v>
      </c>
      <c r="D27" s="6"/>
      <c r="E27" s="6"/>
      <c r="F27" s="6"/>
      <c r="G27" s="64">
        <f>P18</f>
        <v>0.5</v>
      </c>
      <c r="H27" s="59" t="s">
        <v>24</v>
      </c>
      <c r="I27" s="50">
        <f>ROUND(2*(I19*P18%),1)/2</f>
        <v>6.5</v>
      </c>
      <c r="J27" s="6"/>
      <c r="K27" s="105"/>
      <c r="M27" s="76" t="s">
        <v>21</v>
      </c>
      <c r="N27" s="77" t="s">
        <v>43</v>
      </c>
      <c r="O27" s="78">
        <f>P13</f>
        <v>11.5</v>
      </c>
      <c r="P27" s="79">
        <f>30*O27</f>
        <v>345</v>
      </c>
      <c r="Q27" s="70"/>
    </row>
    <row r="28" spans="1:17" x14ac:dyDescent="0.2">
      <c r="A28" s="104"/>
      <c r="B28" s="83"/>
      <c r="C28" s="6" t="s">
        <v>34</v>
      </c>
      <c r="D28" s="6"/>
      <c r="E28" s="6"/>
      <c r="F28" s="6"/>
      <c r="G28" s="6"/>
      <c r="H28" s="6"/>
      <c r="I28" s="50">
        <v>0</v>
      </c>
      <c r="J28" s="6"/>
      <c r="K28" s="105"/>
      <c r="M28" s="21" t="s">
        <v>45</v>
      </c>
      <c r="N28" s="21"/>
      <c r="O28" s="21"/>
      <c r="P28" s="80" t="s">
        <v>12</v>
      </c>
      <c r="Q28" s="70"/>
    </row>
    <row r="29" spans="1:17" x14ac:dyDescent="0.2">
      <c r="A29" s="104"/>
      <c r="B29" s="83"/>
      <c r="C29" s="6" t="s">
        <v>35</v>
      </c>
      <c r="D29" s="6"/>
      <c r="E29" s="6"/>
      <c r="F29" s="6"/>
      <c r="G29" s="6"/>
      <c r="H29" s="6"/>
      <c r="I29" s="50">
        <f>IF(P3=5,IF(H13=3,P39,P25),IF(H13=3,P46,P32))</f>
        <v>418.79999999999995</v>
      </c>
      <c r="J29" s="50"/>
      <c r="K29" s="105"/>
      <c r="M29" s="41" t="s">
        <v>59</v>
      </c>
      <c r="N29" s="42" t="s">
        <v>63</v>
      </c>
      <c r="O29" s="71">
        <f>P9</f>
        <v>3.5</v>
      </c>
      <c r="P29" s="72">
        <f>21.7*O29</f>
        <v>75.95</v>
      </c>
      <c r="Q29" s="70"/>
    </row>
    <row r="30" spans="1:17" x14ac:dyDescent="0.2">
      <c r="A30" s="104"/>
      <c r="B30" s="83"/>
      <c r="C30" s="6" t="s">
        <v>37</v>
      </c>
      <c r="D30" s="6"/>
      <c r="E30" s="6"/>
      <c r="F30" s="6"/>
      <c r="G30" s="6"/>
      <c r="H30" s="6"/>
      <c r="I30" s="50">
        <f>IF(H13=3,P41,P27)</f>
        <v>345</v>
      </c>
      <c r="J30" s="6"/>
      <c r="K30" s="105"/>
      <c r="M30" s="31" t="s">
        <v>19</v>
      </c>
      <c r="N30" s="62" t="s">
        <v>64</v>
      </c>
      <c r="O30" s="73">
        <f>P10</f>
        <v>10</v>
      </c>
      <c r="P30" s="74">
        <f>18*O30</f>
        <v>180</v>
      </c>
      <c r="Q30" s="70"/>
    </row>
    <row r="31" spans="1:17" x14ac:dyDescent="0.2">
      <c r="A31" s="104"/>
      <c r="B31" s="83"/>
      <c r="J31" s="6"/>
      <c r="K31" s="105"/>
      <c r="M31" s="31" t="s">
        <v>40</v>
      </c>
      <c r="N31" s="62" t="s">
        <v>65</v>
      </c>
      <c r="O31" s="73">
        <f>P11</f>
        <v>8</v>
      </c>
      <c r="P31" s="74">
        <f>21.7*O31</f>
        <v>173.6</v>
      </c>
      <c r="Q31" s="70"/>
    </row>
    <row r="32" spans="1:17" x14ac:dyDescent="0.2">
      <c r="A32" s="104"/>
      <c r="B32" s="83"/>
      <c r="C32" s="18" t="s">
        <v>39</v>
      </c>
      <c r="D32" s="6"/>
      <c r="E32" s="6"/>
      <c r="F32" s="6"/>
      <c r="G32" s="6"/>
      <c r="H32" s="6"/>
      <c r="I32" s="50">
        <f>SUM(I24:I30)</f>
        <v>874.4</v>
      </c>
      <c r="J32" s="50"/>
      <c r="K32" s="105"/>
      <c r="L32" s="3"/>
      <c r="M32" s="31" t="s">
        <v>42</v>
      </c>
      <c r="N32" s="62"/>
      <c r="O32" s="62"/>
      <c r="P32" s="33">
        <f>SUM(P29:P31)</f>
        <v>429.54999999999995</v>
      </c>
      <c r="Q32" s="70"/>
    </row>
    <row r="33" spans="1:18" x14ac:dyDescent="0.2">
      <c r="A33" s="104"/>
      <c r="B33" s="83"/>
      <c r="J33" s="6"/>
      <c r="K33" s="105"/>
      <c r="L33" s="3"/>
      <c r="M33" s="31"/>
      <c r="N33" s="62"/>
      <c r="O33" s="62"/>
      <c r="P33" s="33"/>
      <c r="Q33" s="70"/>
    </row>
    <row r="34" spans="1:18" x14ac:dyDescent="0.2">
      <c r="A34" s="104"/>
      <c r="B34" s="83"/>
      <c r="C34" s="18" t="s">
        <v>41</v>
      </c>
      <c r="D34" s="6"/>
      <c r="E34" s="6"/>
      <c r="F34" s="6"/>
      <c r="G34" s="6"/>
      <c r="H34" s="6"/>
      <c r="I34" s="75">
        <f>ROUND(2*(I19-I32)/2,1)</f>
        <v>425.6</v>
      </c>
      <c r="J34" s="6"/>
      <c r="K34" s="105"/>
      <c r="L34" s="3"/>
      <c r="M34" s="76" t="s">
        <v>21</v>
      </c>
      <c r="N34" s="77" t="s">
        <v>47</v>
      </c>
      <c r="O34" s="78">
        <f>P13</f>
        <v>11.5</v>
      </c>
      <c r="P34" s="79">
        <f>30*O34</f>
        <v>345</v>
      </c>
    </row>
    <row r="35" spans="1:18" x14ac:dyDescent="0.2">
      <c r="A35" s="104"/>
      <c r="J35" s="6"/>
      <c r="K35" s="105"/>
      <c r="L35" s="3"/>
      <c r="M35" s="21" t="s">
        <v>48</v>
      </c>
      <c r="N35" s="21"/>
      <c r="O35" s="21"/>
      <c r="P35" s="80" t="s">
        <v>12</v>
      </c>
    </row>
    <row r="36" spans="1:18" x14ac:dyDescent="0.2">
      <c r="A36" s="104"/>
      <c r="J36" s="6"/>
      <c r="K36" s="105"/>
      <c r="L36" s="3"/>
      <c r="M36" s="41" t="s">
        <v>50</v>
      </c>
      <c r="N36" s="42" t="s">
        <v>62</v>
      </c>
      <c r="O36" s="71">
        <f>P9</f>
        <v>3.5</v>
      </c>
      <c r="P36" s="72">
        <f>21.2*O36</f>
        <v>74.2</v>
      </c>
    </row>
    <row r="37" spans="1:18" x14ac:dyDescent="0.2">
      <c r="A37" s="104"/>
      <c r="B37" s="101" t="s">
        <v>44</v>
      </c>
      <c r="J37" s="6"/>
      <c r="K37" s="105"/>
      <c r="L37" s="3"/>
      <c r="M37" s="31" t="s">
        <v>19</v>
      </c>
      <c r="N37" s="62" t="s">
        <v>66</v>
      </c>
      <c r="O37" s="73">
        <f>P10</f>
        <v>10</v>
      </c>
      <c r="P37" s="74">
        <f>13*O37</f>
        <v>130</v>
      </c>
    </row>
    <row r="38" spans="1:18" x14ac:dyDescent="0.2">
      <c r="A38" s="104"/>
      <c r="B38" s="83"/>
      <c r="C38" s="1" t="s">
        <v>46</v>
      </c>
      <c r="J38" s="6"/>
      <c r="K38" s="105"/>
      <c r="L38" s="3"/>
      <c r="M38" s="31" t="s">
        <v>40</v>
      </c>
      <c r="N38" s="62" t="s">
        <v>62</v>
      </c>
      <c r="O38" s="73">
        <f>P11</f>
        <v>8</v>
      </c>
      <c r="P38" s="74">
        <f>21.2*O38</f>
        <v>169.6</v>
      </c>
    </row>
    <row r="39" spans="1:18" x14ac:dyDescent="0.2">
      <c r="A39" s="104"/>
      <c r="B39" s="26"/>
      <c r="C39" s="81"/>
      <c r="D39" s="81"/>
      <c r="E39" s="81"/>
      <c r="F39" s="81"/>
      <c r="G39" s="81"/>
      <c r="H39" s="6"/>
      <c r="I39" s="82"/>
      <c r="J39" s="6"/>
      <c r="K39" s="105"/>
      <c r="L39" s="3"/>
      <c r="M39" s="31" t="s">
        <v>42</v>
      </c>
      <c r="N39" s="62"/>
      <c r="O39" s="62"/>
      <c r="P39" s="33">
        <f>SUM(P36:P38)</f>
        <v>373.79999999999995</v>
      </c>
    </row>
    <row r="40" spans="1:18" x14ac:dyDescent="0.2">
      <c r="A40" s="104"/>
      <c r="B40" s="26"/>
      <c r="C40" s="81"/>
      <c r="D40" s="81"/>
      <c r="E40" s="81"/>
      <c r="F40" s="81"/>
      <c r="G40" s="81"/>
      <c r="H40" s="6"/>
      <c r="I40" s="82"/>
      <c r="J40" s="6"/>
      <c r="K40" s="105"/>
      <c r="L40" s="3"/>
      <c r="M40" s="31"/>
      <c r="N40" s="62"/>
      <c r="O40" s="62"/>
      <c r="P40" s="74"/>
    </row>
    <row r="41" spans="1:18" x14ac:dyDescent="0.2">
      <c r="A41" s="104"/>
      <c r="B41" s="83"/>
      <c r="C41" s="18"/>
      <c r="D41" s="6"/>
      <c r="E41" s="6"/>
      <c r="F41" s="6"/>
      <c r="G41" s="6"/>
      <c r="H41" s="6"/>
      <c r="I41" s="75"/>
      <c r="J41" s="6"/>
      <c r="K41" s="105"/>
      <c r="L41" s="3"/>
      <c r="M41" s="76" t="s">
        <v>21</v>
      </c>
      <c r="N41" s="77" t="s">
        <v>43</v>
      </c>
      <c r="O41" s="78">
        <f>P13</f>
        <v>11.5</v>
      </c>
      <c r="P41" s="79">
        <f>30*O41</f>
        <v>345</v>
      </c>
    </row>
    <row r="42" spans="1:18" x14ac:dyDescent="0.2">
      <c r="A42" s="104"/>
      <c r="B42" s="83"/>
      <c r="C42" s="6"/>
      <c r="D42" s="6"/>
      <c r="E42" s="6"/>
      <c r="F42" s="6"/>
      <c r="G42" s="6"/>
      <c r="H42" s="6"/>
      <c r="I42" s="6"/>
      <c r="J42" s="6"/>
      <c r="K42" s="105"/>
      <c r="L42" s="3"/>
      <c r="M42" s="21" t="s">
        <v>52</v>
      </c>
      <c r="N42" s="21"/>
      <c r="O42" s="21"/>
      <c r="P42" s="80" t="s">
        <v>12</v>
      </c>
    </row>
    <row r="43" spans="1:18" x14ac:dyDescent="0.2">
      <c r="A43" s="104"/>
      <c r="B43" s="83"/>
      <c r="C43" s="6"/>
      <c r="D43" s="6"/>
      <c r="E43" s="6"/>
      <c r="F43" s="6"/>
      <c r="G43" s="6"/>
      <c r="H43" s="6"/>
      <c r="I43" s="6"/>
      <c r="J43" s="6"/>
      <c r="K43" s="105"/>
      <c r="L43" s="3"/>
      <c r="M43" s="41" t="s">
        <v>50</v>
      </c>
      <c r="N43" s="42" t="s">
        <v>65</v>
      </c>
      <c r="O43" s="71">
        <f>P9</f>
        <v>3.5</v>
      </c>
      <c r="P43" s="72">
        <f>21.7*O43</f>
        <v>75.95</v>
      </c>
    </row>
    <row r="44" spans="1:18" x14ac:dyDescent="0.2">
      <c r="A44" s="104"/>
      <c r="B44" s="83"/>
      <c r="C44" s="6"/>
      <c r="D44" s="6"/>
      <c r="E44" s="6"/>
      <c r="F44" s="6"/>
      <c r="G44" s="6"/>
      <c r="H44" s="6"/>
      <c r="I44" s="6"/>
      <c r="J44" s="6"/>
      <c r="K44" s="105"/>
      <c r="L44" s="3"/>
      <c r="M44" s="31" t="s">
        <v>19</v>
      </c>
      <c r="N44" s="62" t="s">
        <v>67</v>
      </c>
      <c r="O44" s="73">
        <f>P10</f>
        <v>10</v>
      </c>
      <c r="P44" s="74">
        <f>13.5*O44</f>
        <v>135</v>
      </c>
    </row>
    <row r="45" spans="1:18" ht="16.5" thickBot="1" x14ac:dyDescent="0.3">
      <c r="A45" s="104"/>
      <c r="B45" s="94" t="s">
        <v>49</v>
      </c>
      <c r="C45" s="6"/>
      <c r="D45" s="6"/>
      <c r="E45" s="6"/>
      <c r="F45" s="6"/>
      <c r="G45" s="34" t="s">
        <v>12</v>
      </c>
      <c r="H45" s="6"/>
      <c r="I45" s="95">
        <f>I34+I39</f>
        <v>425.6</v>
      </c>
      <c r="J45" s="6"/>
      <c r="K45" s="105"/>
      <c r="L45" s="3"/>
      <c r="M45" s="31" t="s">
        <v>40</v>
      </c>
      <c r="N45" s="62" t="s">
        <v>65</v>
      </c>
      <c r="O45" s="73">
        <f>P11</f>
        <v>8</v>
      </c>
      <c r="P45" s="74">
        <f>21.7*O45</f>
        <v>173.6</v>
      </c>
    </row>
    <row r="46" spans="1:18" ht="13.5" thickTop="1" x14ac:dyDescent="0.2">
      <c r="A46" s="104"/>
      <c r="B46" s="83"/>
      <c r="C46" s="6"/>
      <c r="D46" s="6"/>
      <c r="E46" s="6"/>
      <c r="F46" s="6"/>
      <c r="G46" s="6"/>
      <c r="H46" s="6"/>
      <c r="I46" s="3"/>
      <c r="J46" s="6"/>
      <c r="K46" s="105"/>
      <c r="L46" s="3"/>
      <c r="M46" s="31" t="s">
        <v>42</v>
      </c>
      <c r="N46" s="62"/>
      <c r="O46" s="62"/>
      <c r="P46" s="33">
        <f>SUM(P43:P45)</f>
        <v>384.54999999999995</v>
      </c>
      <c r="Q46" s="89"/>
      <c r="R46" s="88"/>
    </row>
    <row r="47" spans="1:18" x14ac:dyDescent="0.2">
      <c r="A47" s="104"/>
      <c r="B47" s="26"/>
      <c r="C47" s="6"/>
      <c r="D47" s="6"/>
      <c r="E47" s="6"/>
      <c r="F47" s="6"/>
      <c r="G47" s="6"/>
      <c r="H47" s="6"/>
      <c r="I47" s="6"/>
      <c r="J47" s="6"/>
      <c r="K47" s="105"/>
      <c r="M47" s="31"/>
      <c r="N47" s="62"/>
      <c r="O47" s="62"/>
      <c r="P47" s="74"/>
    </row>
    <row r="48" spans="1:18" x14ac:dyDescent="0.2">
      <c r="A48" s="104"/>
      <c r="B48" s="83"/>
      <c r="C48" s="6"/>
      <c r="D48" s="6"/>
      <c r="E48" s="6"/>
      <c r="F48" s="6"/>
      <c r="G48" s="6"/>
      <c r="H48" s="6"/>
      <c r="I48" s="6"/>
      <c r="J48" s="6"/>
      <c r="K48" s="105"/>
      <c r="M48" s="76" t="s">
        <v>21</v>
      </c>
      <c r="N48" s="77" t="s">
        <v>43</v>
      </c>
      <c r="O48" s="78">
        <f>P13</f>
        <v>11.5</v>
      </c>
      <c r="P48" s="79">
        <f>30*O48</f>
        <v>345</v>
      </c>
    </row>
    <row r="49" spans="1:13" x14ac:dyDescent="0.2">
      <c r="A49" s="104"/>
      <c r="B49" s="83" t="s">
        <v>51</v>
      </c>
      <c r="C49" s="6"/>
      <c r="D49" s="18"/>
      <c r="E49" s="18"/>
      <c r="F49" s="100"/>
      <c r="G49" s="100"/>
      <c r="H49" s="100"/>
      <c r="I49" s="100"/>
      <c r="J49" s="6"/>
      <c r="K49" s="105"/>
    </row>
    <row r="50" spans="1:13" x14ac:dyDescent="0.2">
      <c r="A50" s="104"/>
      <c r="B50" s="83"/>
      <c r="C50" s="6"/>
      <c r="D50" s="6"/>
      <c r="E50" s="6"/>
      <c r="F50" s="6"/>
      <c r="G50" s="6"/>
      <c r="H50" s="6"/>
      <c r="I50" s="6"/>
      <c r="J50" s="6"/>
      <c r="K50" s="105"/>
      <c r="M50" s="1" t="s">
        <v>68</v>
      </c>
    </row>
    <row r="51" spans="1:13" ht="15" x14ac:dyDescent="0.2">
      <c r="A51" s="104"/>
      <c r="B51" s="83"/>
      <c r="C51" s="6"/>
      <c r="D51" s="6"/>
      <c r="E51" s="6"/>
      <c r="F51" s="6"/>
      <c r="G51" s="6"/>
      <c r="H51" s="6"/>
      <c r="I51" s="6"/>
      <c r="J51" s="6"/>
      <c r="K51" s="105"/>
      <c r="M51" s="1" t="s">
        <v>69</v>
      </c>
    </row>
    <row r="52" spans="1:13" ht="15" x14ac:dyDescent="0.2">
      <c r="A52" s="104"/>
      <c r="B52" s="83" t="s">
        <v>53</v>
      </c>
      <c r="C52" s="18"/>
      <c r="D52" s="18"/>
      <c r="E52" s="18"/>
      <c r="F52" s="84"/>
      <c r="G52" s="84"/>
      <c r="H52" s="84"/>
      <c r="I52" s="84"/>
      <c r="J52" s="6"/>
      <c r="K52" s="105"/>
      <c r="M52" s="90" t="s">
        <v>74</v>
      </c>
    </row>
    <row r="53" spans="1:13" ht="15" x14ac:dyDescent="0.2">
      <c r="A53" s="104"/>
      <c r="B53" s="83"/>
      <c r="C53" s="18"/>
      <c r="D53" s="18"/>
      <c r="E53" s="18"/>
      <c r="F53" s="18"/>
      <c r="G53" s="18"/>
      <c r="H53" s="18"/>
      <c r="I53" s="18"/>
      <c r="J53" s="6"/>
      <c r="K53" s="105"/>
      <c r="M53" s="90" t="s">
        <v>73</v>
      </c>
    </row>
    <row r="54" spans="1:13" x14ac:dyDescent="0.2">
      <c r="A54" s="104"/>
      <c r="B54" s="83"/>
      <c r="C54" s="18"/>
      <c r="D54" s="18"/>
      <c r="E54" s="18"/>
      <c r="F54" s="18"/>
      <c r="G54" s="18"/>
      <c r="H54" s="18"/>
      <c r="I54" s="18"/>
      <c r="J54" s="6"/>
      <c r="K54" s="105"/>
      <c r="M54" s="90" t="s">
        <v>70</v>
      </c>
    </row>
    <row r="55" spans="1:13" x14ac:dyDescent="0.2">
      <c r="A55" s="106"/>
      <c r="B55" s="83" t="s">
        <v>54</v>
      </c>
      <c r="C55" s="85"/>
      <c r="D55" s="85"/>
      <c r="E55" s="85"/>
      <c r="F55" s="86"/>
      <c r="G55" s="86"/>
      <c r="H55" s="86"/>
      <c r="I55" s="86"/>
      <c r="J55" s="87"/>
      <c r="K55" s="107"/>
      <c r="L55" s="88"/>
    </row>
    <row r="56" spans="1:13" x14ac:dyDescent="0.2">
      <c r="A56" s="104"/>
      <c r="B56" s="83"/>
      <c r="C56" s="6"/>
      <c r="D56" s="6"/>
      <c r="E56" s="6"/>
      <c r="F56" s="6"/>
      <c r="G56" s="6"/>
      <c r="H56" s="6"/>
      <c r="I56" s="6"/>
      <c r="K56" s="105"/>
    </row>
    <row r="57" spans="1:13" x14ac:dyDescent="0.2">
      <c r="A57" s="111"/>
      <c r="K57" s="112"/>
    </row>
    <row r="58" spans="1:13" x14ac:dyDescent="0.2">
      <c r="A58" s="108"/>
      <c r="B58" s="91"/>
      <c r="C58" s="109" t="s">
        <v>71</v>
      </c>
      <c r="D58" s="109"/>
      <c r="E58" s="2"/>
      <c r="F58" s="2"/>
      <c r="G58" s="2"/>
      <c r="H58" s="2"/>
      <c r="I58" s="2"/>
      <c r="J58" s="2"/>
      <c r="K58" s="110"/>
    </row>
  </sheetData>
  <phoneticPr fontId="16" type="noConversion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8"/>
  <sheetViews>
    <sheetView view="pageBreakPreview" zoomScale="60" zoomScaleNormal="100" workbookViewId="0">
      <selection activeCell="I13" sqref="I13"/>
    </sheetView>
  </sheetViews>
  <sheetFormatPr baseColWidth="10" defaultColWidth="11.42578125" defaultRowHeight="12.75" x14ac:dyDescent="0.2"/>
  <cols>
    <col min="1" max="1" width="1.42578125" style="1" customWidth="1"/>
    <col min="2" max="4" width="11.42578125" style="1"/>
    <col min="5" max="5" width="7.7109375" style="1" customWidth="1"/>
    <col min="6" max="6" width="6.7109375" style="1" customWidth="1"/>
    <col min="7" max="7" width="11.42578125" style="1"/>
    <col min="8" max="8" width="6" style="1" customWidth="1"/>
    <col min="9" max="10" width="11.42578125" style="1"/>
    <col min="11" max="11" width="1.42578125" style="1" customWidth="1"/>
    <col min="12" max="13" width="11.42578125" style="1"/>
    <col min="14" max="14" width="20.42578125" style="1" customWidth="1"/>
    <col min="15" max="16384" width="11.42578125" style="1"/>
  </cols>
  <sheetData>
    <row r="1" spans="1:17" ht="6" customHeight="1" x14ac:dyDescent="0.2">
      <c r="A1" s="102"/>
      <c r="B1" s="19"/>
      <c r="C1" s="20"/>
      <c r="D1" s="20"/>
      <c r="E1" s="20"/>
      <c r="F1" s="20"/>
      <c r="G1" s="20"/>
      <c r="H1" s="20"/>
      <c r="I1" s="20"/>
      <c r="J1" s="20"/>
      <c r="K1" s="103"/>
    </row>
    <row r="2" spans="1:17" x14ac:dyDescent="0.2">
      <c r="A2" s="104"/>
      <c r="B2" s="96" t="s">
        <v>0</v>
      </c>
      <c r="C2" s="97"/>
      <c r="D2" s="98"/>
      <c r="E2" s="98"/>
      <c r="F2" s="98"/>
      <c r="G2" s="99"/>
      <c r="H2" s="99"/>
      <c r="I2" s="99"/>
      <c r="J2" s="99"/>
      <c r="K2" s="105"/>
      <c r="L2" s="3"/>
      <c r="M2" s="3"/>
      <c r="N2" s="3"/>
      <c r="O2" s="3"/>
      <c r="P2" s="3"/>
    </row>
    <row r="3" spans="1:17" x14ac:dyDescent="0.2">
      <c r="A3" s="104"/>
      <c r="B3" s="83"/>
      <c r="C3" s="5"/>
      <c r="D3" s="6"/>
      <c r="E3" s="6"/>
      <c r="F3" s="6"/>
      <c r="G3" s="3"/>
      <c r="H3" s="3"/>
      <c r="I3" s="3"/>
      <c r="J3" s="3"/>
      <c r="K3" s="105"/>
      <c r="L3" s="3"/>
      <c r="M3" s="21" t="s">
        <v>55</v>
      </c>
      <c r="N3" s="3"/>
      <c r="O3" s="3"/>
      <c r="P3" s="22">
        <v>5</v>
      </c>
      <c r="Q3" s="3"/>
    </row>
    <row r="4" spans="1:17" x14ac:dyDescent="0.2">
      <c r="A4" s="104"/>
      <c r="B4" s="83" t="s">
        <v>1</v>
      </c>
      <c r="C4" s="7" t="str">
        <f>Januar!C4</f>
        <v>Muster</v>
      </c>
      <c r="D4" s="8"/>
      <c r="E4" s="9"/>
      <c r="F4" s="6"/>
      <c r="G4" s="24" t="s">
        <v>2</v>
      </c>
      <c r="H4" s="24"/>
      <c r="I4" s="10" t="str">
        <f>Januar!I4</f>
        <v>Hans</v>
      </c>
      <c r="J4" s="11"/>
      <c r="K4" s="105"/>
      <c r="L4" s="3"/>
      <c r="M4" s="24" t="s">
        <v>7</v>
      </c>
      <c r="N4" s="24"/>
      <c r="O4" s="24"/>
      <c r="P4" s="25" t="s">
        <v>8</v>
      </c>
      <c r="Q4" s="12"/>
    </row>
    <row r="5" spans="1:17" x14ac:dyDescent="0.2">
      <c r="A5" s="104"/>
      <c r="B5" s="83"/>
      <c r="C5" s="5"/>
      <c r="D5" s="6"/>
      <c r="E5" s="6"/>
      <c r="F5" s="6"/>
      <c r="G5" s="3"/>
      <c r="H5" s="3"/>
      <c r="I5" s="3"/>
      <c r="J5" s="3"/>
      <c r="K5" s="105"/>
      <c r="L5" s="3"/>
      <c r="M5" s="28" t="s">
        <v>9</v>
      </c>
      <c r="N5" s="29"/>
      <c r="O5" s="29" t="s">
        <v>77</v>
      </c>
      <c r="P5" s="30"/>
    </row>
    <row r="6" spans="1:17" x14ac:dyDescent="0.2">
      <c r="A6" s="104"/>
      <c r="B6" s="96" t="s">
        <v>3</v>
      </c>
      <c r="C6" s="98"/>
      <c r="D6" s="98"/>
      <c r="E6" s="98"/>
      <c r="F6" s="98"/>
      <c r="G6" s="98"/>
      <c r="H6" s="98"/>
      <c r="I6" s="98"/>
      <c r="J6" s="98"/>
      <c r="K6" s="105"/>
      <c r="L6" s="12"/>
      <c r="M6" s="31" t="s">
        <v>10</v>
      </c>
      <c r="N6" s="32"/>
      <c r="O6" s="32" t="s">
        <v>78</v>
      </c>
      <c r="P6" s="33"/>
    </row>
    <row r="7" spans="1:17" x14ac:dyDescent="0.2">
      <c r="A7" s="104"/>
      <c r="B7" s="83"/>
      <c r="C7" s="2"/>
      <c r="D7" s="2"/>
      <c r="E7" s="6"/>
      <c r="F7" s="6"/>
      <c r="G7" s="6"/>
      <c r="H7" s="6"/>
      <c r="I7" s="6"/>
      <c r="J7" s="6"/>
      <c r="K7" s="105"/>
      <c r="L7" s="12"/>
      <c r="M7" s="35" t="s">
        <v>13</v>
      </c>
      <c r="N7" s="36"/>
      <c r="O7" s="36" t="s">
        <v>79</v>
      </c>
      <c r="P7" s="37"/>
    </row>
    <row r="8" spans="1:17" x14ac:dyDescent="0.2">
      <c r="A8" s="104"/>
      <c r="B8" s="83" t="s">
        <v>1</v>
      </c>
      <c r="C8" s="13" t="str">
        <f>Januar!C8</f>
        <v>Meier</v>
      </c>
      <c r="D8" s="14"/>
      <c r="E8" s="15"/>
      <c r="F8" s="6"/>
      <c r="G8" s="83" t="s">
        <v>4</v>
      </c>
      <c r="H8" s="83"/>
      <c r="I8" s="10">
        <f>Januar!I8</f>
        <v>756</v>
      </c>
      <c r="J8" s="11"/>
      <c r="K8" s="105"/>
      <c r="L8" s="3"/>
      <c r="M8" s="21" t="s">
        <v>15</v>
      </c>
      <c r="N8" s="21"/>
      <c r="O8" s="39"/>
      <c r="P8" s="40" t="s">
        <v>12</v>
      </c>
    </row>
    <row r="9" spans="1:17" x14ac:dyDescent="0.2">
      <c r="A9" s="104"/>
      <c r="B9" s="83"/>
      <c r="C9" s="6"/>
      <c r="D9" s="6"/>
      <c r="E9" s="6"/>
      <c r="F9" s="6"/>
      <c r="G9" s="83"/>
      <c r="H9" s="83"/>
      <c r="I9" s="6"/>
      <c r="J9" s="6"/>
      <c r="K9" s="105"/>
      <c r="M9" s="41" t="s">
        <v>16</v>
      </c>
      <c r="N9" s="42"/>
      <c r="O9" s="43" t="s">
        <v>17</v>
      </c>
      <c r="P9" s="44">
        <v>3.5</v>
      </c>
    </row>
    <row r="10" spans="1:17" x14ac:dyDescent="0.2">
      <c r="A10" s="104"/>
      <c r="B10" s="83" t="s">
        <v>2</v>
      </c>
      <c r="C10" s="13" t="str">
        <f>Januar!C10</f>
        <v>Max</v>
      </c>
      <c r="D10" s="14"/>
      <c r="E10" s="15"/>
      <c r="F10" s="6"/>
      <c r="G10" s="83" t="s">
        <v>5</v>
      </c>
      <c r="H10" s="83"/>
      <c r="I10" s="16">
        <f>Januar!I10</f>
        <v>0</v>
      </c>
      <c r="J10" s="17"/>
      <c r="K10" s="105"/>
      <c r="M10" s="46" t="s">
        <v>19</v>
      </c>
      <c r="N10" s="47"/>
      <c r="O10" s="48" t="s">
        <v>17</v>
      </c>
      <c r="P10" s="49">
        <v>10</v>
      </c>
    </row>
    <row r="11" spans="1:17" x14ac:dyDescent="0.2">
      <c r="A11" s="104"/>
      <c r="B11" s="4"/>
      <c r="C11" s="6"/>
      <c r="D11" s="6"/>
      <c r="E11" s="6"/>
      <c r="F11" s="6"/>
      <c r="G11" s="6"/>
      <c r="H11" s="6"/>
      <c r="I11" s="6"/>
      <c r="J11" s="6"/>
      <c r="K11" s="105"/>
      <c r="M11" s="51" t="s">
        <v>20</v>
      </c>
      <c r="N11" s="52"/>
      <c r="O11" s="48" t="s">
        <v>17</v>
      </c>
      <c r="P11" s="53">
        <v>8</v>
      </c>
    </row>
    <row r="12" spans="1:17" x14ac:dyDescent="0.2">
      <c r="A12" s="104"/>
      <c r="B12" s="19"/>
      <c r="C12" s="20"/>
      <c r="D12" s="20"/>
      <c r="E12" s="20"/>
      <c r="F12" s="20"/>
      <c r="G12" s="20"/>
      <c r="H12" s="20"/>
      <c r="I12" s="20"/>
      <c r="J12" s="20"/>
      <c r="K12" s="105"/>
      <c r="M12" s="51"/>
      <c r="N12" s="52"/>
      <c r="O12" s="48"/>
      <c r="P12" s="54"/>
    </row>
    <row r="13" spans="1:17" ht="23.25" x14ac:dyDescent="0.35">
      <c r="A13" s="104"/>
      <c r="B13" s="92" t="s">
        <v>82</v>
      </c>
      <c r="C13" s="92" t="s">
        <v>6</v>
      </c>
      <c r="D13" s="3"/>
      <c r="E13" s="3"/>
      <c r="F13" s="92"/>
      <c r="G13" s="92"/>
      <c r="H13" s="93">
        <v>2</v>
      </c>
      <c r="I13" s="92" t="s">
        <v>92</v>
      </c>
      <c r="J13" s="6"/>
      <c r="K13" s="105"/>
      <c r="M13" s="55" t="s">
        <v>21</v>
      </c>
      <c r="N13" s="56"/>
      <c r="O13" s="57" t="s">
        <v>17</v>
      </c>
      <c r="P13" s="58">
        <v>11.5</v>
      </c>
      <c r="Q13" s="12"/>
    </row>
    <row r="14" spans="1:17" ht="23.25" x14ac:dyDescent="0.35">
      <c r="A14" s="104"/>
      <c r="B14" s="4"/>
      <c r="C14" s="23"/>
      <c r="F14" s="26"/>
      <c r="G14" s="3"/>
      <c r="H14" s="3"/>
      <c r="I14" s="27"/>
      <c r="J14" s="6"/>
      <c r="K14" s="105"/>
      <c r="M14" s="21" t="s">
        <v>23</v>
      </c>
      <c r="N14" s="21"/>
      <c r="O14" s="21"/>
      <c r="P14" s="40" t="s">
        <v>24</v>
      </c>
    </row>
    <row r="15" spans="1:17" x14ac:dyDescent="0.2">
      <c r="A15" s="104"/>
      <c r="B15" s="4"/>
      <c r="C15" s="6"/>
      <c r="D15" s="6"/>
      <c r="E15" s="6"/>
      <c r="F15" s="6"/>
      <c r="G15" s="6"/>
      <c r="H15" s="6"/>
      <c r="I15" s="6"/>
      <c r="J15" s="6"/>
      <c r="K15" s="105"/>
      <c r="M15" s="28" t="s">
        <v>56</v>
      </c>
      <c r="N15" s="60" t="s">
        <v>26</v>
      </c>
      <c r="O15" s="61" t="s">
        <v>27</v>
      </c>
      <c r="P15" s="114">
        <v>5.3</v>
      </c>
    </row>
    <row r="16" spans="1:17" x14ac:dyDescent="0.2">
      <c r="A16" s="104"/>
      <c r="B16" s="83" t="s">
        <v>11</v>
      </c>
      <c r="C16" s="6"/>
      <c r="D16" s="6"/>
      <c r="E16" s="6"/>
      <c r="F16" s="6"/>
      <c r="G16" s="6"/>
      <c r="H16" s="6"/>
      <c r="I16" s="34" t="s">
        <v>12</v>
      </c>
      <c r="J16" s="6"/>
      <c r="K16" s="105"/>
      <c r="M16" s="31" t="s">
        <v>57</v>
      </c>
      <c r="N16" s="62"/>
      <c r="O16" s="113" t="s">
        <v>72</v>
      </c>
      <c r="P16" s="63">
        <v>1.1000000000000001</v>
      </c>
    </row>
    <row r="17" spans="1:17" x14ac:dyDescent="0.2">
      <c r="A17" s="104"/>
      <c r="B17" s="83"/>
      <c r="C17" s="6" t="s">
        <v>14</v>
      </c>
      <c r="D17" s="6"/>
      <c r="E17" s="6"/>
      <c r="F17" s="6"/>
      <c r="G17" s="6"/>
      <c r="H17" s="6"/>
      <c r="I17" s="38">
        <v>1300</v>
      </c>
      <c r="J17" s="6"/>
      <c r="K17" s="105"/>
      <c r="M17" s="46" t="s">
        <v>30</v>
      </c>
      <c r="N17" s="47"/>
      <c r="O17" s="65" t="s">
        <v>31</v>
      </c>
      <c r="P17" s="66">
        <v>1.607</v>
      </c>
    </row>
    <row r="18" spans="1:17" x14ac:dyDescent="0.2">
      <c r="A18" s="104"/>
      <c r="B18" s="83"/>
      <c r="C18" s="6"/>
      <c r="D18" s="6"/>
      <c r="E18" s="6"/>
      <c r="F18" s="6"/>
      <c r="G18" s="6"/>
      <c r="H18" s="6"/>
      <c r="I18" s="6"/>
      <c r="J18" s="6"/>
      <c r="K18" s="105"/>
      <c r="M18" s="51" t="s">
        <v>33</v>
      </c>
      <c r="N18" s="52"/>
      <c r="O18" s="67" t="s">
        <v>27</v>
      </c>
      <c r="P18" s="115">
        <v>0.5</v>
      </c>
    </row>
    <row r="19" spans="1:17" x14ac:dyDescent="0.2">
      <c r="A19" s="104"/>
      <c r="B19" s="83"/>
      <c r="C19" s="18" t="s">
        <v>18</v>
      </c>
      <c r="D19" s="6"/>
      <c r="E19" s="6"/>
      <c r="F19" s="6"/>
      <c r="G19" s="6"/>
      <c r="H19" s="6"/>
      <c r="I19" s="45">
        <f>SUM(I13:I18)</f>
        <v>1300</v>
      </c>
      <c r="J19" s="6"/>
      <c r="K19" s="105"/>
      <c r="M19" s="51"/>
      <c r="N19" s="52"/>
      <c r="O19" s="52"/>
      <c r="P19" s="68"/>
    </row>
    <row r="20" spans="1:17" x14ac:dyDescent="0.2">
      <c r="A20" s="104"/>
      <c r="B20" s="83"/>
      <c r="C20" s="6"/>
      <c r="D20" s="6"/>
      <c r="E20" s="6"/>
      <c r="F20" s="6"/>
      <c r="G20" s="6"/>
      <c r="H20" s="6"/>
      <c r="I20" s="50"/>
      <c r="J20" s="6"/>
      <c r="K20" s="105"/>
      <c r="M20" s="55" t="s">
        <v>58</v>
      </c>
      <c r="N20" s="56"/>
      <c r="O20" s="56" t="s">
        <v>36</v>
      </c>
      <c r="P20" s="69"/>
      <c r="Q20" s="70"/>
    </row>
    <row r="21" spans="1:17" x14ac:dyDescent="0.2">
      <c r="A21" s="104"/>
      <c r="J21" s="6"/>
      <c r="K21" s="105"/>
      <c r="M21" s="21" t="s">
        <v>38</v>
      </c>
      <c r="N21" s="21"/>
      <c r="O21" s="21"/>
      <c r="P21" s="40" t="s">
        <v>12</v>
      </c>
      <c r="Q21" s="70"/>
    </row>
    <row r="22" spans="1:17" x14ac:dyDescent="0.2">
      <c r="A22" s="104"/>
      <c r="J22" s="6"/>
      <c r="K22" s="105"/>
      <c r="M22" s="41" t="s">
        <v>59</v>
      </c>
      <c r="N22" s="42" t="s">
        <v>60</v>
      </c>
      <c r="O22" s="71">
        <f>P9</f>
        <v>3.5</v>
      </c>
      <c r="P22" s="72">
        <f>21.2*O22</f>
        <v>74.2</v>
      </c>
      <c r="Q22" s="70"/>
    </row>
    <row r="23" spans="1:17" x14ac:dyDescent="0.2">
      <c r="A23" s="104"/>
      <c r="B23" s="83" t="s">
        <v>22</v>
      </c>
      <c r="C23" s="6"/>
      <c r="D23" s="6"/>
      <c r="E23" s="6"/>
      <c r="F23" s="6"/>
      <c r="G23" s="6"/>
      <c r="H23" s="6"/>
      <c r="I23" s="6"/>
      <c r="J23" s="6"/>
      <c r="K23" s="105"/>
      <c r="M23" s="31" t="s">
        <v>19</v>
      </c>
      <c r="N23" s="62" t="s">
        <v>61</v>
      </c>
      <c r="O23" s="73">
        <f>P10</f>
        <v>10</v>
      </c>
      <c r="P23" s="74">
        <f>17.5*O23</f>
        <v>175</v>
      </c>
      <c r="Q23" s="70"/>
    </row>
    <row r="24" spans="1:17" x14ac:dyDescent="0.2">
      <c r="A24" s="104"/>
      <c r="B24" s="83"/>
      <c r="C24" s="6" t="s">
        <v>25</v>
      </c>
      <c r="D24" s="6"/>
      <c r="E24" s="6"/>
      <c r="F24" s="6"/>
      <c r="G24" s="64">
        <f>P15</f>
        <v>5.3</v>
      </c>
      <c r="H24" s="59" t="s">
        <v>24</v>
      </c>
      <c r="I24" s="50">
        <f>ROUND(2*(I17*P15%),1)/2</f>
        <v>68.900000000000006</v>
      </c>
      <c r="J24" s="6"/>
      <c r="K24" s="105"/>
      <c r="M24" s="31" t="s">
        <v>40</v>
      </c>
      <c r="N24" s="62" t="s">
        <v>62</v>
      </c>
      <c r="O24" s="73">
        <f>P11</f>
        <v>8</v>
      </c>
      <c r="P24" s="74">
        <f>21.2*O24</f>
        <v>169.6</v>
      </c>
      <c r="Q24" s="70"/>
    </row>
    <row r="25" spans="1:17" x14ac:dyDescent="0.2">
      <c r="A25" s="104"/>
      <c r="B25" s="83"/>
      <c r="C25" s="6" t="s">
        <v>28</v>
      </c>
      <c r="D25" s="6"/>
      <c r="E25" s="6"/>
      <c r="F25" s="6"/>
      <c r="G25" s="59">
        <f>P16</f>
        <v>1.1000000000000001</v>
      </c>
      <c r="H25" s="59" t="s">
        <v>24</v>
      </c>
      <c r="I25" s="50">
        <f>ROUND(2*(I19*P16%),1)/2</f>
        <v>14.3</v>
      </c>
      <c r="J25" s="6"/>
      <c r="K25" s="105"/>
      <c r="M25" s="31" t="s">
        <v>42</v>
      </c>
      <c r="N25" s="62"/>
      <c r="O25" s="62"/>
      <c r="P25" s="33">
        <f>SUM(P22:P24)</f>
        <v>418.79999999999995</v>
      </c>
      <c r="Q25" s="70"/>
    </row>
    <row r="26" spans="1:17" x14ac:dyDescent="0.2">
      <c r="A26" s="104"/>
      <c r="B26" s="83"/>
      <c r="C26" s="6" t="s">
        <v>29</v>
      </c>
      <c r="D26" s="6"/>
      <c r="E26" s="6"/>
      <c r="F26" s="6"/>
      <c r="G26" s="64">
        <f>P17</f>
        <v>1.607</v>
      </c>
      <c r="H26" s="59" t="s">
        <v>24</v>
      </c>
      <c r="I26" s="50">
        <f>ROUND(2*(I19*P17%),1)/2</f>
        <v>20.9</v>
      </c>
      <c r="J26" s="6"/>
      <c r="K26" s="105"/>
      <c r="M26" s="31"/>
      <c r="N26" s="62"/>
      <c r="O26" s="62"/>
      <c r="P26" s="33"/>
      <c r="Q26" s="70"/>
    </row>
    <row r="27" spans="1:17" x14ac:dyDescent="0.2">
      <c r="A27" s="104"/>
      <c r="B27" s="83"/>
      <c r="C27" s="6" t="s">
        <v>32</v>
      </c>
      <c r="D27" s="6"/>
      <c r="E27" s="6"/>
      <c r="F27" s="6"/>
      <c r="G27" s="64">
        <f>P18</f>
        <v>0.5</v>
      </c>
      <c r="H27" s="59" t="s">
        <v>24</v>
      </c>
      <c r="I27" s="50">
        <f>ROUND(2*(I19*P18%),1)/2</f>
        <v>6.5</v>
      </c>
      <c r="J27" s="6"/>
      <c r="K27" s="105"/>
      <c r="M27" s="76" t="s">
        <v>21</v>
      </c>
      <c r="N27" s="77" t="s">
        <v>43</v>
      </c>
      <c r="O27" s="78">
        <f>P13</f>
        <v>11.5</v>
      </c>
      <c r="P27" s="79">
        <f>30*O27</f>
        <v>345</v>
      </c>
      <c r="Q27" s="70"/>
    </row>
    <row r="28" spans="1:17" x14ac:dyDescent="0.2">
      <c r="A28" s="104"/>
      <c r="B28" s="83"/>
      <c r="C28" s="6" t="s">
        <v>34</v>
      </c>
      <c r="D28" s="6"/>
      <c r="E28" s="6"/>
      <c r="F28" s="6"/>
      <c r="G28" s="6"/>
      <c r="H28" s="6"/>
      <c r="I28" s="50">
        <v>0</v>
      </c>
      <c r="J28" s="6"/>
      <c r="K28" s="105"/>
      <c r="M28" s="21" t="s">
        <v>45</v>
      </c>
      <c r="N28" s="21"/>
      <c r="O28" s="21"/>
      <c r="P28" s="80" t="s">
        <v>12</v>
      </c>
      <c r="Q28" s="70"/>
    </row>
    <row r="29" spans="1:17" x14ac:dyDescent="0.2">
      <c r="A29" s="104"/>
      <c r="B29" s="83"/>
      <c r="C29" s="6" t="s">
        <v>35</v>
      </c>
      <c r="D29" s="6"/>
      <c r="E29" s="6"/>
      <c r="F29" s="6"/>
      <c r="G29" s="6"/>
      <c r="H29" s="6"/>
      <c r="I29" s="50">
        <f>IF(P3=5,IF(H13=3,P39,P25),IF(H13=3,P46,P32))</f>
        <v>418.79999999999995</v>
      </c>
      <c r="J29" s="50"/>
      <c r="K29" s="105"/>
      <c r="M29" s="41" t="s">
        <v>59</v>
      </c>
      <c r="N29" s="42" t="s">
        <v>63</v>
      </c>
      <c r="O29" s="71">
        <f>P9</f>
        <v>3.5</v>
      </c>
      <c r="P29" s="72">
        <f>21.7*O29</f>
        <v>75.95</v>
      </c>
      <c r="Q29" s="70"/>
    </row>
    <row r="30" spans="1:17" x14ac:dyDescent="0.2">
      <c r="A30" s="104"/>
      <c r="B30" s="83"/>
      <c r="C30" s="6" t="s">
        <v>37</v>
      </c>
      <c r="D30" s="6"/>
      <c r="E30" s="6"/>
      <c r="F30" s="6"/>
      <c r="G30" s="6"/>
      <c r="H30" s="6"/>
      <c r="I30" s="50">
        <f>IF(H13=3,P41,P27)</f>
        <v>345</v>
      </c>
      <c r="J30" s="6"/>
      <c r="K30" s="105"/>
      <c r="M30" s="31" t="s">
        <v>19</v>
      </c>
      <c r="N30" s="62" t="s">
        <v>64</v>
      </c>
      <c r="O30" s="73">
        <f>P10</f>
        <v>10</v>
      </c>
      <c r="P30" s="74">
        <f>18*O30</f>
        <v>180</v>
      </c>
      <c r="Q30" s="70"/>
    </row>
    <row r="31" spans="1:17" x14ac:dyDescent="0.2">
      <c r="A31" s="104"/>
      <c r="B31" s="83"/>
      <c r="J31" s="6"/>
      <c r="K31" s="105"/>
      <c r="M31" s="31" t="s">
        <v>40</v>
      </c>
      <c r="N31" s="62" t="s">
        <v>65</v>
      </c>
      <c r="O31" s="73">
        <f>P11</f>
        <v>8</v>
      </c>
      <c r="P31" s="74">
        <f>21.7*O31</f>
        <v>173.6</v>
      </c>
      <c r="Q31" s="70"/>
    </row>
    <row r="32" spans="1:17" x14ac:dyDescent="0.2">
      <c r="A32" s="104"/>
      <c r="B32" s="83"/>
      <c r="C32" s="18" t="s">
        <v>39</v>
      </c>
      <c r="D32" s="6"/>
      <c r="E32" s="6"/>
      <c r="F32" s="6"/>
      <c r="G32" s="6"/>
      <c r="H32" s="6"/>
      <c r="I32" s="50">
        <f>SUM(I24:I30)</f>
        <v>874.4</v>
      </c>
      <c r="J32" s="50"/>
      <c r="K32" s="105"/>
      <c r="L32" s="3"/>
      <c r="M32" s="31" t="s">
        <v>42</v>
      </c>
      <c r="N32" s="62"/>
      <c r="O32" s="62"/>
      <c r="P32" s="33">
        <f>SUM(P29:P31)</f>
        <v>429.54999999999995</v>
      </c>
      <c r="Q32" s="70"/>
    </row>
    <row r="33" spans="1:18" x14ac:dyDescent="0.2">
      <c r="A33" s="104"/>
      <c r="B33" s="83"/>
      <c r="J33" s="6"/>
      <c r="K33" s="105"/>
      <c r="L33" s="3"/>
      <c r="M33" s="31"/>
      <c r="N33" s="62"/>
      <c r="O33" s="62"/>
      <c r="P33" s="33"/>
      <c r="Q33" s="70"/>
    </row>
    <row r="34" spans="1:18" x14ac:dyDescent="0.2">
      <c r="A34" s="104"/>
      <c r="B34" s="83"/>
      <c r="C34" s="18" t="s">
        <v>41</v>
      </c>
      <c r="D34" s="6"/>
      <c r="E34" s="6"/>
      <c r="F34" s="6"/>
      <c r="G34" s="6"/>
      <c r="H34" s="6"/>
      <c r="I34" s="75">
        <f>ROUND(2*(I19-I32)/2,1)</f>
        <v>425.6</v>
      </c>
      <c r="J34" s="6"/>
      <c r="K34" s="105"/>
      <c r="L34" s="3"/>
      <c r="M34" s="76" t="s">
        <v>21</v>
      </c>
      <c r="N34" s="77" t="s">
        <v>47</v>
      </c>
      <c r="O34" s="78">
        <f>P13</f>
        <v>11.5</v>
      </c>
      <c r="P34" s="79">
        <f>30*O34</f>
        <v>345</v>
      </c>
    </row>
    <row r="35" spans="1:18" x14ac:dyDescent="0.2">
      <c r="A35" s="104"/>
      <c r="J35" s="6"/>
      <c r="K35" s="105"/>
      <c r="L35" s="3"/>
      <c r="M35" s="21" t="s">
        <v>48</v>
      </c>
      <c r="N35" s="21"/>
      <c r="O35" s="21"/>
      <c r="P35" s="80" t="s">
        <v>12</v>
      </c>
    </row>
    <row r="36" spans="1:18" x14ac:dyDescent="0.2">
      <c r="A36" s="104"/>
      <c r="J36" s="6"/>
      <c r="K36" s="105"/>
      <c r="L36" s="3"/>
      <c r="M36" s="41" t="s">
        <v>50</v>
      </c>
      <c r="N36" s="42" t="s">
        <v>62</v>
      </c>
      <c r="O36" s="71">
        <f>P9</f>
        <v>3.5</v>
      </c>
      <c r="P36" s="72">
        <f>21.2*O36</f>
        <v>74.2</v>
      </c>
    </row>
    <row r="37" spans="1:18" x14ac:dyDescent="0.2">
      <c r="A37" s="104"/>
      <c r="B37" s="101" t="s">
        <v>44</v>
      </c>
      <c r="J37" s="6"/>
      <c r="K37" s="105"/>
      <c r="L37" s="3"/>
      <c r="M37" s="31" t="s">
        <v>19</v>
      </c>
      <c r="N37" s="62" t="s">
        <v>66</v>
      </c>
      <c r="O37" s="73">
        <f>P10</f>
        <v>10</v>
      </c>
      <c r="P37" s="74">
        <f>13*O37</f>
        <v>130</v>
      </c>
    </row>
    <row r="38" spans="1:18" x14ac:dyDescent="0.2">
      <c r="A38" s="104"/>
      <c r="B38" s="83"/>
      <c r="C38" s="1" t="s">
        <v>46</v>
      </c>
      <c r="J38" s="6"/>
      <c r="K38" s="105"/>
      <c r="L38" s="3"/>
      <c r="M38" s="31" t="s">
        <v>40</v>
      </c>
      <c r="N38" s="62" t="s">
        <v>62</v>
      </c>
      <c r="O38" s="73">
        <f>P11</f>
        <v>8</v>
      </c>
      <c r="P38" s="74">
        <f>21.2*O38</f>
        <v>169.6</v>
      </c>
    </row>
    <row r="39" spans="1:18" x14ac:dyDescent="0.2">
      <c r="A39" s="104"/>
      <c r="B39" s="26"/>
      <c r="C39" s="81"/>
      <c r="D39" s="81"/>
      <c r="E39" s="81"/>
      <c r="F39" s="81"/>
      <c r="G39" s="81"/>
      <c r="H39" s="6"/>
      <c r="I39" s="82"/>
      <c r="J39" s="6"/>
      <c r="K39" s="105"/>
      <c r="L39" s="3"/>
      <c r="M39" s="31" t="s">
        <v>42</v>
      </c>
      <c r="N39" s="62"/>
      <c r="O39" s="62"/>
      <c r="P39" s="33">
        <f>SUM(P36:P38)</f>
        <v>373.79999999999995</v>
      </c>
    </row>
    <row r="40" spans="1:18" x14ac:dyDescent="0.2">
      <c r="A40" s="104"/>
      <c r="B40" s="26"/>
      <c r="C40" s="81"/>
      <c r="D40" s="81"/>
      <c r="E40" s="81"/>
      <c r="F40" s="81"/>
      <c r="G40" s="81"/>
      <c r="H40" s="6"/>
      <c r="I40" s="82"/>
      <c r="J40" s="6"/>
      <c r="K40" s="105"/>
      <c r="L40" s="3"/>
      <c r="M40" s="31"/>
      <c r="N40" s="62"/>
      <c r="O40" s="62"/>
      <c r="P40" s="74"/>
    </row>
    <row r="41" spans="1:18" x14ac:dyDescent="0.2">
      <c r="A41" s="104"/>
      <c r="B41" s="83"/>
      <c r="C41" s="18"/>
      <c r="D41" s="6"/>
      <c r="E41" s="6"/>
      <c r="F41" s="6"/>
      <c r="G41" s="6"/>
      <c r="H41" s="6"/>
      <c r="I41" s="75"/>
      <c r="J41" s="6"/>
      <c r="K41" s="105"/>
      <c r="L41" s="3"/>
      <c r="M41" s="76" t="s">
        <v>21</v>
      </c>
      <c r="N41" s="77" t="s">
        <v>43</v>
      </c>
      <c r="O41" s="78">
        <f>P13</f>
        <v>11.5</v>
      </c>
      <c r="P41" s="79">
        <f>30*O41</f>
        <v>345</v>
      </c>
    </row>
    <row r="42" spans="1:18" x14ac:dyDescent="0.2">
      <c r="A42" s="104"/>
      <c r="B42" s="83"/>
      <c r="C42" s="6"/>
      <c r="D42" s="6"/>
      <c r="E42" s="6"/>
      <c r="F42" s="6"/>
      <c r="G42" s="6"/>
      <c r="H42" s="6"/>
      <c r="I42" s="6"/>
      <c r="J42" s="6"/>
      <c r="K42" s="105"/>
      <c r="L42" s="3"/>
      <c r="M42" s="21" t="s">
        <v>52</v>
      </c>
      <c r="N42" s="21"/>
      <c r="O42" s="21"/>
      <c r="P42" s="80" t="s">
        <v>12</v>
      </c>
    </row>
    <row r="43" spans="1:18" x14ac:dyDescent="0.2">
      <c r="A43" s="104"/>
      <c r="B43" s="83"/>
      <c r="C43" s="6"/>
      <c r="D43" s="6"/>
      <c r="E43" s="6"/>
      <c r="F43" s="6"/>
      <c r="G43" s="6"/>
      <c r="H43" s="6"/>
      <c r="I43" s="6"/>
      <c r="J43" s="6"/>
      <c r="K43" s="105"/>
      <c r="L43" s="3"/>
      <c r="M43" s="41" t="s">
        <v>50</v>
      </c>
      <c r="N43" s="42" t="s">
        <v>65</v>
      </c>
      <c r="O43" s="71">
        <f>P9</f>
        <v>3.5</v>
      </c>
      <c r="P43" s="72">
        <f>21.7*O43</f>
        <v>75.95</v>
      </c>
    </row>
    <row r="44" spans="1:18" x14ac:dyDescent="0.2">
      <c r="A44" s="104"/>
      <c r="B44" s="83"/>
      <c r="C44" s="6"/>
      <c r="D44" s="6"/>
      <c r="E44" s="6"/>
      <c r="F44" s="6"/>
      <c r="G44" s="6"/>
      <c r="H44" s="6"/>
      <c r="I44" s="6"/>
      <c r="J44" s="6"/>
      <c r="K44" s="105"/>
      <c r="L44" s="3"/>
      <c r="M44" s="31" t="s">
        <v>19</v>
      </c>
      <c r="N44" s="62" t="s">
        <v>67</v>
      </c>
      <c r="O44" s="73">
        <f>P10</f>
        <v>10</v>
      </c>
      <c r="P44" s="74">
        <f>13.5*O44</f>
        <v>135</v>
      </c>
    </row>
    <row r="45" spans="1:18" ht="16.5" thickBot="1" x14ac:dyDescent="0.3">
      <c r="A45" s="104"/>
      <c r="B45" s="94" t="s">
        <v>49</v>
      </c>
      <c r="C45" s="6"/>
      <c r="D45" s="6"/>
      <c r="E45" s="6"/>
      <c r="F45" s="6"/>
      <c r="G45" s="34" t="s">
        <v>12</v>
      </c>
      <c r="H45" s="6"/>
      <c r="I45" s="95">
        <f>I34+I39</f>
        <v>425.6</v>
      </c>
      <c r="J45" s="6"/>
      <c r="K45" s="105"/>
      <c r="L45" s="3"/>
      <c r="M45" s="31" t="s">
        <v>40</v>
      </c>
      <c r="N45" s="62" t="s">
        <v>65</v>
      </c>
      <c r="O45" s="73">
        <f>P11</f>
        <v>8</v>
      </c>
      <c r="P45" s="74">
        <f>21.7*O45</f>
        <v>173.6</v>
      </c>
    </row>
    <row r="46" spans="1:18" ht="13.5" thickTop="1" x14ac:dyDescent="0.2">
      <c r="A46" s="104"/>
      <c r="B46" s="83"/>
      <c r="C46" s="6"/>
      <c r="D46" s="6"/>
      <c r="E46" s="6"/>
      <c r="F46" s="6"/>
      <c r="G46" s="6"/>
      <c r="H46" s="6"/>
      <c r="I46" s="3"/>
      <c r="J46" s="6"/>
      <c r="K46" s="105"/>
      <c r="L46" s="3"/>
      <c r="M46" s="31" t="s">
        <v>42</v>
      </c>
      <c r="N46" s="62"/>
      <c r="O46" s="62"/>
      <c r="P46" s="33">
        <f>SUM(P43:P45)</f>
        <v>384.54999999999995</v>
      </c>
      <c r="Q46" s="89"/>
      <c r="R46" s="88"/>
    </row>
    <row r="47" spans="1:18" x14ac:dyDescent="0.2">
      <c r="A47" s="104"/>
      <c r="B47" s="26"/>
      <c r="C47" s="6"/>
      <c r="D47" s="6"/>
      <c r="E47" s="6"/>
      <c r="F47" s="6"/>
      <c r="G47" s="6"/>
      <c r="H47" s="6"/>
      <c r="I47" s="6"/>
      <c r="J47" s="6"/>
      <c r="K47" s="105"/>
      <c r="M47" s="31"/>
      <c r="N47" s="62"/>
      <c r="O47" s="62"/>
      <c r="P47" s="74"/>
    </row>
    <row r="48" spans="1:18" x14ac:dyDescent="0.2">
      <c r="A48" s="104"/>
      <c r="B48" s="83"/>
      <c r="C48" s="6"/>
      <c r="D48" s="6"/>
      <c r="E48" s="6"/>
      <c r="F48" s="6"/>
      <c r="G48" s="6"/>
      <c r="H48" s="6"/>
      <c r="I48" s="6"/>
      <c r="J48" s="6"/>
      <c r="K48" s="105"/>
      <c r="M48" s="76" t="s">
        <v>21</v>
      </c>
      <c r="N48" s="77" t="s">
        <v>43</v>
      </c>
      <c r="O48" s="78">
        <f>P13</f>
        <v>11.5</v>
      </c>
      <c r="P48" s="79">
        <f>30*O48</f>
        <v>345</v>
      </c>
    </row>
    <row r="49" spans="1:13" x14ac:dyDescent="0.2">
      <c r="A49" s="104"/>
      <c r="B49" s="83" t="s">
        <v>51</v>
      </c>
      <c r="C49" s="6"/>
      <c r="D49" s="18"/>
      <c r="E49" s="18"/>
      <c r="F49" s="100"/>
      <c r="G49" s="100"/>
      <c r="H49" s="100"/>
      <c r="I49" s="100"/>
      <c r="J49" s="6"/>
      <c r="K49" s="105"/>
    </row>
    <row r="50" spans="1:13" x14ac:dyDescent="0.2">
      <c r="A50" s="104"/>
      <c r="B50" s="83"/>
      <c r="C50" s="6"/>
      <c r="D50" s="6"/>
      <c r="E50" s="6"/>
      <c r="F50" s="6"/>
      <c r="G50" s="6"/>
      <c r="H50" s="6"/>
      <c r="I50" s="6"/>
      <c r="J50" s="6"/>
      <c r="K50" s="105"/>
      <c r="M50" s="1" t="s">
        <v>68</v>
      </c>
    </row>
    <row r="51" spans="1:13" ht="15" x14ac:dyDescent="0.2">
      <c r="A51" s="104"/>
      <c r="B51" s="83"/>
      <c r="C51" s="6"/>
      <c r="D51" s="6"/>
      <c r="E51" s="6"/>
      <c r="F51" s="6"/>
      <c r="G51" s="6"/>
      <c r="H51" s="6"/>
      <c r="I51" s="6"/>
      <c r="J51" s="6"/>
      <c r="K51" s="105"/>
      <c r="M51" s="1" t="s">
        <v>69</v>
      </c>
    </row>
    <row r="52" spans="1:13" ht="15" x14ac:dyDescent="0.2">
      <c r="A52" s="104"/>
      <c r="B52" s="83" t="s">
        <v>53</v>
      </c>
      <c r="C52" s="18"/>
      <c r="D52" s="18"/>
      <c r="E52" s="18"/>
      <c r="F52" s="84"/>
      <c r="G52" s="84"/>
      <c r="H52" s="84"/>
      <c r="I52" s="84"/>
      <c r="J52" s="6"/>
      <c r="K52" s="105"/>
      <c r="M52" s="90" t="s">
        <v>74</v>
      </c>
    </row>
    <row r="53" spans="1:13" ht="15" x14ac:dyDescent="0.2">
      <c r="A53" s="104"/>
      <c r="B53" s="83"/>
      <c r="C53" s="18"/>
      <c r="D53" s="18"/>
      <c r="E53" s="18"/>
      <c r="F53" s="18"/>
      <c r="G53" s="18"/>
      <c r="H53" s="18"/>
      <c r="I53" s="18"/>
      <c r="J53" s="6"/>
      <c r="K53" s="105"/>
      <c r="M53" s="90" t="s">
        <v>73</v>
      </c>
    </row>
    <row r="54" spans="1:13" x14ac:dyDescent="0.2">
      <c r="A54" s="104"/>
      <c r="B54" s="83"/>
      <c r="C54" s="18"/>
      <c r="D54" s="18"/>
      <c r="E54" s="18"/>
      <c r="F54" s="18"/>
      <c r="G54" s="18"/>
      <c r="H54" s="18"/>
      <c r="I54" s="18"/>
      <c r="J54" s="6"/>
      <c r="K54" s="105"/>
      <c r="M54" s="90" t="s">
        <v>70</v>
      </c>
    </row>
    <row r="55" spans="1:13" x14ac:dyDescent="0.2">
      <c r="A55" s="106"/>
      <c r="B55" s="83" t="s">
        <v>54</v>
      </c>
      <c r="C55" s="85"/>
      <c r="D55" s="85"/>
      <c r="E55" s="85"/>
      <c r="F55" s="86"/>
      <c r="G55" s="86"/>
      <c r="H55" s="86"/>
      <c r="I55" s="86"/>
      <c r="J55" s="87"/>
      <c r="K55" s="107"/>
      <c r="L55" s="88"/>
    </row>
    <row r="56" spans="1:13" x14ac:dyDescent="0.2">
      <c r="A56" s="104"/>
      <c r="B56" s="83"/>
      <c r="C56" s="6"/>
      <c r="D56" s="6"/>
      <c r="E56" s="6"/>
      <c r="F56" s="6"/>
      <c r="G56" s="6"/>
      <c r="H56" s="6"/>
      <c r="I56" s="6"/>
      <c r="K56" s="105"/>
    </row>
    <row r="57" spans="1:13" x14ac:dyDescent="0.2">
      <c r="A57" s="111"/>
      <c r="K57" s="112"/>
    </row>
    <row r="58" spans="1:13" x14ac:dyDescent="0.2">
      <c r="A58" s="108"/>
      <c r="B58" s="91"/>
      <c r="C58" s="109" t="s">
        <v>71</v>
      </c>
      <c r="D58" s="109"/>
      <c r="E58" s="2"/>
      <c r="F58" s="2"/>
      <c r="G58" s="2"/>
      <c r="H58" s="2"/>
      <c r="I58" s="2"/>
      <c r="J58" s="2"/>
      <c r="K58" s="110"/>
    </row>
  </sheetData>
  <phoneticPr fontId="16" type="noConversion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8"/>
  <sheetViews>
    <sheetView view="pageBreakPreview" zoomScale="60" zoomScaleNormal="100" workbookViewId="0">
      <selection activeCell="I14" sqref="I14"/>
    </sheetView>
  </sheetViews>
  <sheetFormatPr baseColWidth="10" defaultColWidth="11.42578125" defaultRowHeight="12.75" x14ac:dyDescent="0.2"/>
  <cols>
    <col min="1" max="1" width="1.42578125" style="1" customWidth="1"/>
    <col min="2" max="4" width="11.42578125" style="1"/>
    <col min="5" max="5" width="7.7109375" style="1" customWidth="1"/>
    <col min="6" max="6" width="6.7109375" style="1" customWidth="1"/>
    <col min="7" max="7" width="11.42578125" style="1"/>
    <col min="8" max="8" width="6" style="1" customWidth="1"/>
    <col min="9" max="10" width="11.42578125" style="1"/>
    <col min="11" max="11" width="1.42578125" style="1" customWidth="1"/>
    <col min="12" max="13" width="11.42578125" style="1"/>
    <col min="14" max="14" width="20.42578125" style="1" customWidth="1"/>
    <col min="15" max="16384" width="11.42578125" style="1"/>
  </cols>
  <sheetData>
    <row r="1" spans="1:17" ht="6" customHeight="1" x14ac:dyDescent="0.2">
      <c r="A1" s="102"/>
      <c r="B1" s="19"/>
      <c r="C1" s="20"/>
      <c r="D1" s="20"/>
      <c r="E1" s="20"/>
      <c r="F1" s="20"/>
      <c r="G1" s="20"/>
      <c r="H1" s="20"/>
      <c r="I1" s="20"/>
      <c r="J1" s="20"/>
      <c r="K1" s="103"/>
    </row>
    <row r="2" spans="1:17" x14ac:dyDescent="0.2">
      <c r="A2" s="104"/>
      <c r="B2" s="96" t="s">
        <v>0</v>
      </c>
      <c r="C2" s="97"/>
      <c r="D2" s="98"/>
      <c r="E2" s="98"/>
      <c r="F2" s="98"/>
      <c r="G2" s="99"/>
      <c r="H2" s="99"/>
      <c r="I2" s="99"/>
      <c r="J2" s="99"/>
      <c r="K2" s="105"/>
      <c r="L2" s="3"/>
      <c r="M2" s="3"/>
      <c r="N2" s="3"/>
      <c r="O2" s="3"/>
      <c r="P2" s="3"/>
    </row>
    <row r="3" spans="1:17" x14ac:dyDescent="0.2">
      <c r="A3" s="104"/>
      <c r="B3" s="83"/>
      <c r="C3" s="5"/>
      <c r="D3" s="6"/>
      <c r="E3" s="6"/>
      <c r="F3" s="6"/>
      <c r="G3" s="3"/>
      <c r="H3" s="3"/>
      <c r="I3" s="3"/>
      <c r="J3" s="3"/>
      <c r="K3" s="105"/>
      <c r="L3" s="3"/>
      <c r="M3" s="21" t="s">
        <v>55</v>
      </c>
      <c r="N3" s="3"/>
      <c r="O3" s="3"/>
      <c r="P3" s="22">
        <v>5</v>
      </c>
      <c r="Q3" s="3"/>
    </row>
    <row r="4" spans="1:17" x14ac:dyDescent="0.2">
      <c r="A4" s="104"/>
      <c r="B4" s="83" t="s">
        <v>1</v>
      </c>
      <c r="C4" s="7" t="str">
        <f>Januar!C4</f>
        <v>Muster</v>
      </c>
      <c r="D4" s="8"/>
      <c r="E4" s="9"/>
      <c r="F4" s="6"/>
      <c r="G4" s="24" t="s">
        <v>2</v>
      </c>
      <c r="H4" s="24"/>
      <c r="I4" s="10" t="str">
        <f>Januar!I4</f>
        <v>Hans</v>
      </c>
      <c r="J4" s="11"/>
      <c r="K4" s="105"/>
      <c r="L4" s="3"/>
      <c r="M4" s="24" t="s">
        <v>7</v>
      </c>
      <c r="N4" s="24"/>
      <c r="O4" s="24"/>
      <c r="P4" s="25" t="s">
        <v>8</v>
      </c>
      <c r="Q4" s="12"/>
    </row>
    <row r="5" spans="1:17" x14ac:dyDescent="0.2">
      <c r="A5" s="104"/>
      <c r="B5" s="83"/>
      <c r="C5" s="5"/>
      <c r="D5" s="6"/>
      <c r="E5" s="6"/>
      <c r="F5" s="6"/>
      <c r="G5" s="3"/>
      <c r="H5" s="3"/>
      <c r="I5" s="3"/>
      <c r="J5" s="3"/>
      <c r="K5" s="105"/>
      <c r="L5" s="3"/>
      <c r="M5" s="28" t="s">
        <v>9</v>
      </c>
      <c r="N5" s="29"/>
      <c r="O5" s="29" t="s">
        <v>77</v>
      </c>
      <c r="P5" s="30"/>
    </row>
    <row r="6" spans="1:17" x14ac:dyDescent="0.2">
      <c r="A6" s="104"/>
      <c r="B6" s="96" t="s">
        <v>3</v>
      </c>
      <c r="C6" s="98"/>
      <c r="D6" s="98"/>
      <c r="E6" s="98"/>
      <c r="F6" s="98"/>
      <c r="G6" s="98"/>
      <c r="H6" s="98"/>
      <c r="I6" s="98"/>
      <c r="J6" s="98"/>
      <c r="K6" s="105"/>
      <c r="L6" s="12"/>
      <c r="M6" s="31" t="s">
        <v>10</v>
      </c>
      <c r="N6" s="32"/>
      <c r="O6" s="32" t="s">
        <v>78</v>
      </c>
      <c r="P6" s="33"/>
    </row>
    <row r="7" spans="1:17" x14ac:dyDescent="0.2">
      <c r="A7" s="104"/>
      <c r="B7" s="83"/>
      <c r="C7" s="2"/>
      <c r="D7" s="2"/>
      <c r="E7" s="6"/>
      <c r="F7" s="6"/>
      <c r="G7" s="6"/>
      <c r="H7" s="6"/>
      <c r="I7" s="6"/>
      <c r="J7" s="6"/>
      <c r="K7" s="105"/>
      <c r="L7" s="12"/>
      <c r="M7" s="35" t="s">
        <v>13</v>
      </c>
      <c r="N7" s="36"/>
      <c r="O7" s="36" t="s">
        <v>79</v>
      </c>
      <c r="P7" s="37"/>
    </row>
    <row r="8" spans="1:17" x14ac:dyDescent="0.2">
      <c r="A8" s="104"/>
      <c r="B8" s="83" t="s">
        <v>1</v>
      </c>
      <c r="C8" s="13" t="str">
        <f>Januar!C8</f>
        <v>Meier</v>
      </c>
      <c r="D8" s="14"/>
      <c r="E8" s="15"/>
      <c r="F8" s="6"/>
      <c r="G8" s="83" t="s">
        <v>4</v>
      </c>
      <c r="H8" s="83"/>
      <c r="I8" s="10">
        <f>Januar!I8</f>
        <v>756</v>
      </c>
      <c r="J8" s="11"/>
      <c r="K8" s="105"/>
      <c r="L8" s="3"/>
      <c r="M8" s="21" t="s">
        <v>15</v>
      </c>
      <c r="N8" s="21"/>
      <c r="O8" s="39"/>
      <c r="P8" s="40" t="s">
        <v>12</v>
      </c>
    </row>
    <row r="9" spans="1:17" x14ac:dyDescent="0.2">
      <c r="A9" s="104"/>
      <c r="B9" s="83"/>
      <c r="C9" s="6"/>
      <c r="D9" s="6"/>
      <c r="E9" s="6"/>
      <c r="F9" s="6"/>
      <c r="G9" s="83"/>
      <c r="H9" s="83"/>
      <c r="I9" s="6"/>
      <c r="J9" s="6"/>
      <c r="K9" s="105"/>
      <c r="M9" s="41" t="s">
        <v>16</v>
      </c>
      <c r="N9" s="42"/>
      <c r="O9" s="43" t="s">
        <v>17</v>
      </c>
      <c r="P9" s="44">
        <v>3.5</v>
      </c>
    </row>
    <row r="10" spans="1:17" x14ac:dyDescent="0.2">
      <c r="A10" s="104"/>
      <c r="B10" s="83" t="s">
        <v>2</v>
      </c>
      <c r="C10" s="13" t="str">
        <f>Januar!C10</f>
        <v>Max</v>
      </c>
      <c r="D10" s="14"/>
      <c r="E10" s="15"/>
      <c r="F10" s="6"/>
      <c r="G10" s="83" t="s">
        <v>5</v>
      </c>
      <c r="H10" s="83"/>
      <c r="I10" s="16">
        <f>Januar!I10</f>
        <v>0</v>
      </c>
      <c r="J10" s="17"/>
      <c r="K10" s="105"/>
      <c r="M10" s="46" t="s">
        <v>19</v>
      </c>
      <c r="N10" s="47"/>
      <c r="O10" s="48" t="s">
        <v>17</v>
      </c>
      <c r="P10" s="49">
        <v>10</v>
      </c>
    </row>
    <row r="11" spans="1:17" x14ac:dyDescent="0.2">
      <c r="A11" s="104"/>
      <c r="B11" s="4"/>
      <c r="C11" s="6"/>
      <c r="D11" s="6"/>
      <c r="E11" s="6"/>
      <c r="F11" s="6"/>
      <c r="G11" s="6"/>
      <c r="H11" s="6"/>
      <c r="I11" s="6"/>
      <c r="J11" s="6"/>
      <c r="K11" s="105"/>
      <c r="M11" s="51" t="s">
        <v>20</v>
      </c>
      <c r="N11" s="52"/>
      <c r="O11" s="48" t="s">
        <v>17</v>
      </c>
      <c r="P11" s="53">
        <v>8</v>
      </c>
    </row>
    <row r="12" spans="1:17" x14ac:dyDescent="0.2">
      <c r="A12" s="104"/>
      <c r="B12" s="19"/>
      <c r="C12" s="20"/>
      <c r="D12" s="20"/>
      <c r="E12" s="20"/>
      <c r="F12" s="20"/>
      <c r="G12" s="20"/>
      <c r="H12" s="20"/>
      <c r="I12" s="20"/>
      <c r="J12" s="20"/>
      <c r="K12" s="105"/>
      <c r="M12" s="51"/>
      <c r="N12" s="52"/>
      <c r="O12" s="48"/>
      <c r="P12" s="54"/>
    </row>
    <row r="13" spans="1:17" ht="23.25" x14ac:dyDescent="0.35">
      <c r="A13" s="104"/>
      <c r="B13" s="92" t="s">
        <v>82</v>
      </c>
      <c r="C13" s="92" t="s">
        <v>6</v>
      </c>
      <c r="D13" s="3"/>
      <c r="E13" s="3"/>
      <c r="F13" s="92"/>
      <c r="G13" s="92"/>
      <c r="H13" s="93">
        <v>2</v>
      </c>
      <c r="I13" s="92" t="s">
        <v>91</v>
      </c>
      <c r="J13" s="6"/>
      <c r="K13" s="105"/>
      <c r="M13" s="55" t="s">
        <v>21</v>
      </c>
      <c r="N13" s="56"/>
      <c r="O13" s="57" t="s">
        <v>17</v>
      </c>
      <c r="P13" s="58">
        <v>11.5</v>
      </c>
      <c r="Q13" s="12"/>
    </row>
    <row r="14" spans="1:17" ht="23.25" x14ac:dyDescent="0.35">
      <c r="A14" s="104"/>
      <c r="B14" s="4"/>
      <c r="C14" s="23"/>
      <c r="F14" s="26"/>
      <c r="G14" s="3"/>
      <c r="H14" s="3"/>
      <c r="I14" s="27"/>
      <c r="J14" s="6"/>
      <c r="K14" s="105"/>
      <c r="M14" s="21" t="s">
        <v>23</v>
      </c>
      <c r="N14" s="21"/>
      <c r="O14" s="21"/>
      <c r="P14" s="40" t="s">
        <v>24</v>
      </c>
    </row>
    <row r="15" spans="1:17" x14ac:dyDescent="0.2">
      <c r="A15" s="104"/>
      <c r="B15" s="4"/>
      <c r="C15" s="6"/>
      <c r="D15" s="6"/>
      <c r="E15" s="6"/>
      <c r="F15" s="6"/>
      <c r="G15" s="6"/>
      <c r="H15" s="6"/>
      <c r="I15" s="6"/>
      <c r="J15" s="6"/>
      <c r="K15" s="105"/>
      <c r="M15" s="28" t="s">
        <v>56</v>
      </c>
      <c r="N15" s="60" t="s">
        <v>26</v>
      </c>
      <c r="O15" s="61" t="s">
        <v>27</v>
      </c>
      <c r="P15" s="114">
        <v>5.3</v>
      </c>
    </row>
    <row r="16" spans="1:17" x14ac:dyDescent="0.2">
      <c r="A16" s="104"/>
      <c r="B16" s="83" t="s">
        <v>11</v>
      </c>
      <c r="C16" s="6"/>
      <c r="D16" s="6"/>
      <c r="E16" s="6"/>
      <c r="F16" s="6"/>
      <c r="G16" s="6"/>
      <c r="H16" s="6"/>
      <c r="I16" s="34" t="s">
        <v>12</v>
      </c>
      <c r="J16" s="6"/>
      <c r="K16" s="105"/>
      <c r="M16" s="31" t="s">
        <v>57</v>
      </c>
      <c r="N16" s="62"/>
      <c r="O16" s="113" t="s">
        <v>72</v>
      </c>
      <c r="P16" s="63">
        <v>1.1000000000000001</v>
      </c>
    </row>
    <row r="17" spans="1:17" x14ac:dyDescent="0.2">
      <c r="A17" s="104"/>
      <c r="B17" s="83"/>
      <c r="C17" s="6" t="s">
        <v>14</v>
      </c>
      <c r="D17" s="6"/>
      <c r="E17" s="6"/>
      <c r="F17" s="6"/>
      <c r="G17" s="6"/>
      <c r="H17" s="6"/>
      <c r="I17" s="38">
        <v>1300</v>
      </c>
      <c r="J17" s="6"/>
      <c r="K17" s="105"/>
      <c r="M17" s="46" t="s">
        <v>30</v>
      </c>
      <c r="N17" s="47"/>
      <c r="O17" s="65" t="s">
        <v>31</v>
      </c>
      <c r="P17" s="66">
        <v>1.607</v>
      </c>
    </row>
    <row r="18" spans="1:17" x14ac:dyDescent="0.2">
      <c r="A18" s="104"/>
      <c r="B18" s="83"/>
      <c r="C18" s="6"/>
      <c r="D18" s="6"/>
      <c r="E18" s="6"/>
      <c r="F18" s="6"/>
      <c r="G18" s="6"/>
      <c r="H18" s="6"/>
      <c r="I18" s="6"/>
      <c r="J18" s="6"/>
      <c r="K18" s="105"/>
      <c r="M18" s="51" t="s">
        <v>33</v>
      </c>
      <c r="N18" s="52"/>
      <c r="O18" s="67" t="s">
        <v>27</v>
      </c>
      <c r="P18" s="115">
        <v>0.5</v>
      </c>
    </row>
    <row r="19" spans="1:17" x14ac:dyDescent="0.2">
      <c r="A19" s="104"/>
      <c r="B19" s="83"/>
      <c r="C19" s="18" t="s">
        <v>18</v>
      </c>
      <c r="D19" s="6"/>
      <c r="E19" s="6"/>
      <c r="F19" s="6"/>
      <c r="G19" s="6"/>
      <c r="H19" s="6"/>
      <c r="I19" s="45">
        <f>SUM(I13:I18)</f>
        <v>1300</v>
      </c>
      <c r="J19" s="6"/>
      <c r="K19" s="105"/>
      <c r="M19" s="51"/>
      <c r="N19" s="52"/>
      <c r="O19" s="52"/>
      <c r="P19" s="68"/>
    </row>
    <row r="20" spans="1:17" x14ac:dyDescent="0.2">
      <c r="A20" s="104"/>
      <c r="B20" s="83"/>
      <c r="C20" s="6"/>
      <c r="D20" s="6"/>
      <c r="E20" s="6"/>
      <c r="F20" s="6"/>
      <c r="G20" s="6"/>
      <c r="H20" s="6"/>
      <c r="I20" s="50"/>
      <c r="J20" s="6"/>
      <c r="K20" s="105"/>
      <c r="M20" s="55" t="s">
        <v>58</v>
      </c>
      <c r="N20" s="56"/>
      <c r="O20" s="56" t="s">
        <v>36</v>
      </c>
      <c r="P20" s="69"/>
      <c r="Q20" s="70"/>
    </row>
    <row r="21" spans="1:17" x14ac:dyDescent="0.2">
      <c r="A21" s="104"/>
      <c r="J21" s="6"/>
      <c r="K21" s="105"/>
      <c r="M21" s="21" t="s">
        <v>38</v>
      </c>
      <c r="N21" s="21"/>
      <c r="O21" s="21"/>
      <c r="P21" s="40" t="s">
        <v>12</v>
      </c>
      <c r="Q21" s="70"/>
    </row>
    <row r="22" spans="1:17" x14ac:dyDescent="0.2">
      <c r="A22" s="104"/>
      <c r="J22" s="6"/>
      <c r="K22" s="105"/>
      <c r="M22" s="41" t="s">
        <v>59</v>
      </c>
      <c r="N22" s="42" t="s">
        <v>60</v>
      </c>
      <c r="O22" s="71">
        <f>P9</f>
        <v>3.5</v>
      </c>
      <c r="P22" s="72">
        <f>21.2*O22</f>
        <v>74.2</v>
      </c>
      <c r="Q22" s="70"/>
    </row>
    <row r="23" spans="1:17" x14ac:dyDescent="0.2">
      <c r="A23" s="104"/>
      <c r="B23" s="83" t="s">
        <v>22</v>
      </c>
      <c r="C23" s="6"/>
      <c r="D23" s="6"/>
      <c r="E23" s="6"/>
      <c r="F23" s="6"/>
      <c r="G23" s="6"/>
      <c r="H23" s="6"/>
      <c r="I23" s="6"/>
      <c r="J23" s="6"/>
      <c r="K23" s="105"/>
      <c r="M23" s="31" t="s">
        <v>19</v>
      </c>
      <c r="N23" s="62" t="s">
        <v>61</v>
      </c>
      <c r="O23" s="73">
        <f>P10</f>
        <v>10</v>
      </c>
      <c r="P23" s="74">
        <f>17.5*O23</f>
        <v>175</v>
      </c>
      <c r="Q23" s="70"/>
    </row>
    <row r="24" spans="1:17" x14ac:dyDescent="0.2">
      <c r="A24" s="104"/>
      <c r="B24" s="83"/>
      <c r="C24" s="6" t="s">
        <v>25</v>
      </c>
      <c r="D24" s="6"/>
      <c r="E24" s="6"/>
      <c r="F24" s="6"/>
      <c r="G24" s="64">
        <f>P15</f>
        <v>5.3</v>
      </c>
      <c r="H24" s="59" t="s">
        <v>24</v>
      </c>
      <c r="I24" s="50">
        <f>ROUND(2*(I17*P15%),1)/2</f>
        <v>68.900000000000006</v>
      </c>
      <c r="J24" s="6"/>
      <c r="K24" s="105"/>
      <c r="M24" s="31" t="s">
        <v>40</v>
      </c>
      <c r="N24" s="62" t="s">
        <v>62</v>
      </c>
      <c r="O24" s="73">
        <f>P11</f>
        <v>8</v>
      </c>
      <c r="P24" s="74">
        <f>21.2*O24</f>
        <v>169.6</v>
      </c>
      <c r="Q24" s="70"/>
    </row>
    <row r="25" spans="1:17" x14ac:dyDescent="0.2">
      <c r="A25" s="104"/>
      <c r="B25" s="83"/>
      <c r="C25" s="6" t="s">
        <v>28</v>
      </c>
      <c r="D25" s="6"/>
      <c r="E25" s="6"/>
      <c r="F25" s="6"/>
      <c r="G25" s="59">
        <f>P16</f>
        <v>1.1000000000000001</v>
      </c>
      <c r="H25" s="59" t="s">
        <v>24</v>
      </c>
      <c r="I25" s="50">
        <f>ROUND(2*(I19*P16%),1)/2</f>
        <v>14.3</v>
      </c>
      <c r="J25" s="6"/>
      <c r="K25" s="105"/>
      <c r="M25" s="31" t="s">
        <v>42</v>
      </c>
      <c r="N25" s="62"/>
      <c r="O25" s="62"/>
      <c r="P25" s="33">
        <f>SUM(P22:P24)</f>
        <v>418.79999999999995</v>
      </c>
      <c r="Q25" s="70"/>
    </row>
    <row r="26" spans="1:17" x14ac:dyDescent="0.2">
      <c r="A26" s="104"/>
      <c r="B26" s="83"/>
      <c r="C26" s="6" t="s">
        <v>29</v>
      </c>
      <c r="D26" s="6"/>
      <c r="E26" s="6"/>
      <c r="F26" s="6"/>
      <c r="G26" s="64">
        <f>P17</f>
        <v>1.607</v>
      </c>
      <c r="H26" s="59" t="s">
        <v>24</v>
      </c>
      <c r="I26" s="50">
        <f>ROUND(2*(I19*P17%),1)/2</f>
        <v>20.9</v>
      </c>
      <c r="J26" s="6"/>
      <c r="K26" s="105"/>
      <c r="M26" s="31"/>
      <c r="N26" s="62"/>
      <c r="O26" s="62"/>
      <c r="P26" s="33"/>
      <c r="Q26" s="70"/>
    </row>
    <row r="27" spans="1:17" x14ac:dyDescent="0.2">
      <c r="A27" s="104"/>
      <c r="B27" s="83"/>
      <c r="C27" s="6" t="s">
        <v>32</v>
      </c>
      <c r="D27" s="6"/>
      <c r="E27" s="6"/>
      <c r="F27" s="6"/>
      <c r="G27" s="64">
        <f>P18</f>
        <v>0.5</v>
      </c>
      <c r="H27" s="59" t="s">
        <v>24</v>
      </c>
      <c r="I27" s="50">
        <f>ROUND(2*(I19*P18%),1)/2</f>
        <v>6.5</v>
      </c>
      <c r="J27" s="6"/>
      <c r="K27" s="105"/>
      <c r="M27" s="76" t="s">
        <v>21</v>
      </c>
      <c r="N27" s="77" t="s">
        <v>43</v>
      </c>
      <c r="O27" s="78">
        <f>P13</f>
        <v>11.5</v>
      </c>
      <c r="P27" s="79">
        <f>30*O27</f>
        <v>345</v>
      </c>
      <c r="Q27" s="70"/>
    </row>
    <row r="28" spans="1:17" x14ac:dyDescent="0.2">
      <c r="A28" s="104"/>
      <c r="B28" s="83"/>
      <c r="C28" s="6" t="s">
        <v>34</v>
      </c>
      <c r="D28" s="6"/>
      <c r="E28" s="6"/>
      <c r="F28" s="6"/>
      <c r="G28" s="6"/>
      <c r="H28" s="6"/>
      <c r="I28" s="50">
        <v>0</v>
      </c>
      <c r="J28" s="6"/>
      <c r="K28" s="105"/>
      <c r="M28" s="21" t="s">
        <v>45</v>
      </c>
      <c r="N28" s="21"/>
      <c r="O28" s="21"/>
      <c r="P28" s="80" t="s">
        <v>12</v>
      </c>
      <c r="Q28" s="70"/>
    </row>
    <row r="29" spans="1:17" x14ac:dyDescent="0.2">
      <c r="A29" s="104"/>
      <c r="B29" s="83"/>
      <c r="C29" s="6" t="s">
        <v>35</v>
      </c>
      <c r="D29" s="6"/>
      <c r="E29" s="6"/>
      <c r="F29" s="6"/>
      <c r="G29" s="6"/>
      <c r="H29" s="6"/>
      <c r="I29" s="50">
        <f>IF(P3=5,IF(H13=3,P39,P25),IF(H13=3,P46,P32))</f>
        <v>418.79999999999995</v>
      </c>
      <c r="J29" s="50"/>
      <c r="K29" s="105"/>
      <c r="M29" s="41" t="s">
        <v>59</v>
      </c>
      <c r="N29" s="42" t="s">
        <v>63</v>
      </c>
      <c r="O29" s="71">
        <f>P9</f>
        <v>3.5</v>
      </c>
      <c r="P29" s="72">
        <f>21.7*O29</f>
        <v>75.95</v>
      </c>
      <c r="Q29" s="70"/>
    </row>
    <row r="30" spans="1:17" x14ac:dyDescent="0.2">
      <c r="A30" s="104"/>
      <c r="B30" s="83"/>
      <c r="C30" s="6" t="s">
        <v>37</v>
      </c>
      <c r="D30" s="6"/>
      <c r="E30" s="6"/>
      <c r="F30" s="6"/>
      <c r="G30" s="6"/>
      <c r="H30" s="6"/>
      <c r="I30" s="50">
        <f>IF(H13=3,P41,P27)</f>
        <v>345</v>
      </c>
      <c r="J30" s="6"/>
      <c r="K30" s="105"/>
      <c r="M30" s="31" t="s">
        <v>19</v>
      </c>
      <c r="N30" s="62" t="s">
        <v>64</v>
      </c>
      <c r="O30" s="73">
        <f>P10</f>
        <v>10</v>
      </c>
      <c r="P30" s="74">
        <f>18*O30</f>
        <v>180</v>
      </c>
      <c r="Q30" s="70"/>
    </row>
    <row r="31" spans="1:17" x14ac:dyDescent="0.2">
      <c r="A31" s="104"/>
      <c r="B31" s="83"/>
      <c r="J31" s="6"/>
      <c r="K31" s="105"/>
      <c r="M31" s="31" t="s">
        <v>40</v>
      </c>
      <c r="N31" s="62" t="s">
        <v>65</v>
      </c>
      <c r="O31" s="73">
        <f>P11</f>
        <v>8</v>
      </c>
      <c r="P31" s="74">
        <f>21.7*O31</f>
        <v>173.6</v>
      </c>
      <c r="Q31" s="70"/>
    </row>
    <row r="32" spans="1:17" x14ac:dyDescent="0.2">
      <c r="A32" s="104"/>
      <c r="B32" s="83"/>
      <c r="C32" s="18" t="s">
        <v>39</v>
      </c>
      <c r="D32" s="6"/>
      <c r="E32" s="6"/>
      <c r="F32" s="6"/>
      <c r="G32" s="6"/>
      <c r="H32" s="6"/>
      <c r="I32" s="50">
        <f>SUM(I24:I30)</f>
        <v>874.4</v>
      </c>
      <c r="J32" s="50"/>
      <c r="K32" s="105"/>
      <c r="L32" s="3"/>
      <c r="M32" s="31" t="s">
        <v>42</v>
      </c>
      <c r="N32" s="62"/>
      <c r="O32" s="62"/>
      <c r="P32" s="33">
        <f>SUM(P29:P31)</f>
        <v>429.54999999999995</v>
      </c>
      <c r="Q32" s="70"/>
    </row>
    <row r="33" spans="1:18" x14ac:dyDescent="0.2">
      <c r="A33" s="104"/>
      <c r="B33" s="83"/>
      <c r="J33" s="6"/>
      <c r="K33" s="105"/>
      <c r="L33" s="3"/>
      <c r="M33" s="31"/>
      <c r="N33" s="62"/>
      <c r="O33" s="62"/>
      <c r="P33" s="33"/>
      <c r="Q33" s="70"/>
    </row>
    <row r="34" spans="1:18" x14ac:dyDescent="0.2">
      <c r="A34" s="104"/>
      <c r="B34" s="83"/>
      <c r="C34" s="18" t="s">
        <v>41</v>
      </c>
      <c r="D34" s="6"/>
      <c r="E34" s="6"/>
      <c r="F34" s="6"/>
      <c r="G34" s="6"/>
      <c r="H34" s="6"/>
      <c r="I34" s="75">
        <f>ROUND(2*(I19-I32)/2,1)</f>
        <v>425.6</v>
      </c>
      <c r="J34" s="6"/>
      <c r="K34" s="105"/>
      <c r="L34" s="3"/>
      <c r="M34" s="76" t="s">
        <v>21</v>
      </c>
      <c r="N34" s="77" t="s">
        <v>47</v>
      </c>
      <c r="O34" s="78">
        <f>P13</f>
        <v>11.5</v>
      </c>
      <c r="P34" s="79">
        <f>30*O34</f>
        <v>345</v>
      </c>
    </row>
    <row r="35" spans="1:18" x14ac:dyDescent="0.2">
      <c r="A35" s="104"/>
      <c r="J35" s="6"/>
      <c r="K35" s="105"/>
      <c r="L35" s="3"/>
      <c r="M35" s="21" t="s">
        <v>48</v>
      </c>
      <c r="N35" s="21"/>
      <c r="O35" s="21"/>
      <c r="P35" s="80" t="s">
        <v>12</v>
      </c>
    </row>
    <row r="36" spans="1:18" x14ac:dyDescent="0.2">
      <c r="A36" s="104"/>
      <c r="J36" s="6"/>
      <c r="K36" s="105"/>
      <c r="L36" s="3"/>
      <c r="M36" s="41" t="s">
        <v>50</v>
      </c>
      <c r="N36" s="42" t="s">
        <v>62</v>
      </c>
      <c r="O36" s="71">
        <f>P9</f>
        <v>3.5</v>
      </c>
      <c r="P36" s="72">
        <f>21.2*O36</f>
        <v>74.2</v>
      </c>
    </row>
    <row r="37" spans="1:18" x14ac:dyDescent="0.2">
      <c r="A37" s="104"/>
      <c r="B37" s="101" t="s">
        <v>44</v>
      </c>
      <c r="J37" s="6"/>
      <c r="K37" s="105"/>
      <c r="L37" s="3"/>
      <c r="M37" s="31" t="s">
        <v>19</v>
      </c>
      <c r="N37" s="62" t="s">
        <v>66</v>
      </c>
      <c r="O37" s="73">
        <f>P10</f>
        <v>10</v>
      </c>
      <c r="P37" s="74">
        <f>13*O37</f>
        <v>130</v>
      </c>
    </row>
    <row r="38" spans="1:18" x14ac:dyDescent="0.2">
      <c r="A38" s="104"/>
      <c r="B38" s="83"/>
      <c r="C38" s="1" t="s">
        <v>46</v>
      </c>
      <c r="J38" s="6"/>
      <c r="K38" s="105"/>
      <c r="L38" s="3"/>
      <c r="M38" s="31" t="s">
        <v>40</v>
      </c>
      <c r="N38" s="62" t="s">
        <v>62</v>
      </c>
      <c r="O38" s="73">
        <f>P11</f>
        <v>8</v>
      </c>
      <c r="P38" s="74">
        <f>21.2*O38</f>
        <v>169.6</v>
      </c>
    </row>
    <row r="39" spans="1:18" x14ac:dyDescent="0.2">
      <c r="A39" s="104"/>
      <c r="B39" s="26"/>
      <c r="C39" s="81"/>
      <c r="D39" s="81"/>
      <c r="E39" s="81"/>
      <c r="F39" s="81"/>
      <c r="G39" s="81"/>
      <c r="H39" s="6"/>
      <c r="I39" s="82"/>
      <c r="J39" s="6"/>
      <c r="K39" s="105"/>
      <c r="L39" s="3"/>
      <c r="M39" s="31" t="s">
        <v>42</v>
      </c>
      <c r="N39" s="62"/>
      <c r="O39" s="62"/>
      <c r="P39" s="33">
        <f>SUM(P36:P38)</f>
        <v>373.79999999999995</v>
      </c>
    </row>
    <row r="40" spans="1:18" x14ac:dyDescent="0.2">
      <c r="A40" s="104"/>
      <c r="B40" s="26"/>
      <c r="C40" s="81"/>
      <c r="D40" s="81"/>
      <c r="E40" s="81"/>
      <c r="F40" s="81"/>
      <c r="G40" s="81"/>
      <c r="H40" s="6"/>
      <c r="I40" s="82"/>
      <c r="J40" s="6"/>
      <c r="K40" s="105"/>
      <c r="L40" s="3"/>
      <c r="M40" s="31"/>
      <c r="N40" s="62"/>
      <c r="O40" s="62"/>
      <c r="P40" s="74"/>
    </row>
    <row r="41" spans="1:18" x14ac:dyDescent="0.2">
      <c r="A41" s="104"/>
      <c r="B41" s="83"/>
      <c r="C41" s="18"/>
      <c r="D41" s="6"/>
      <c r="E41" s="6"/>
      <c r="F41" s="6"/>
      <c r="G41" s="6"/>
      <c r="H41" s="6"/>
      <c r="I41" s="75"/>
      <c r="J41" s="6"/>
      <c r="K41" s="105"/>
      <c r="L41" s="3"/>
      <c r="M41" s="76" t="s">
        <v>21</v>
      </c>
      <c r="N41" s="77" t="s">
        <v>43</v>
      </c>
      <c r="O41" s="78">
        <f>P13</f>
        <v>11.5</v>
      </c>
      <c r="P41" s="79">
        <f>30*O41</f>
        <v>345</v>
      </c>
    </row>
    <row r="42" spans="1:18" x14ac:dyDescent="0.2">
      <c r="A42" s="104"/>
      <c r="B42" s="83"/>
      <c r="C42" s="6"/>
      <c r="D42" s="6"/>
      <c r="E42" s="6"/>
      <c r="F42" s="6"/>
      <c r="G42" s="6"/>
      <c r="H42" s="6"/>
      <c r="I42" s="6"/>
      <c r="J42" s="6"/>
      <c r="K42" s="105"/>
      <c r="L42" s="3"/>
      <c r="M42" s="21" t="s">
        <v>52</v>
      </c>
      <c r="N42" s="21"/>
      <c r="O42" s="21"/>
      <c r="P42" s="80" t="s">
        <v>12</v>
      </c>
    </row>
    <row r="43" spans="1:18" x14ac:dyDescent="0.2">
      <c r="A43" s="104"/>
      <c r="B43" s="83"/>
      <c r="C43" s="6"/>
      <c r="D43" s="6"/>
      <c r="E43" s="6"/>
      <c r="F43" s="6"/>
      <c r="G43" s="6"/>
      <c r="H43" s="6"/>
      <c r="I43" s="6"/>
      <c r="J43" s="6"/>
      <c r="K43" s="105"/>
      <c r="L43" s="3"/>
      <c r="M43" s="41" t="s">
        <v>50</v>
      </c>
      <c r="N43" s="42" t="s">
        <v>65</v>
      </c>
      <c r="O43" s="71">
        <f>P9</f>
        <v>3.5</v>
      </c>
      <c r="P43" s="72">
        <f>21.7*O43</f>
        <v>75.95</v>
      </c>
    </row>
    <row r="44" spans="1:18" x14ac:dyDescent="0.2">
      <c r="A44" s="104"/>
      <c r="B44" s="83"/>
      <c r="C44" s="6"/>
      <c r="D44" s="6"/>
      <c r="E44" s="6"/>
      <c r="F44" s="6"/>
      <c r="G44" s="6"/>
      <c r="H44" s="6"/>
      <c r="I44" s="6"/>
      <c r="J44" s="6"/>
      <c r="K44" s="105"/>
      <c r="L44" s="3"/>
      <c r="M44" s="31" t="s">
        <v>19</v>
      </c>
      <c r="N44" s="62" t="s">
        <v>67</v>
      </c>
      <c r="O44" s="73">
        <f>P10</f>
        <v>10</v>
      </c>
      <c r="P44" s="74">
        <f>13.5*O44</f>
        <v>135</v>
      </c>
    </row>
    <row r="45" spans="1:18" ht="16.5" thickBot="1" x14ac:dyDescent="0.3">
      <c r="A45" s="104"/>
      <c r="B45" s="94" t="s">
        <v>49</v>
      </c>
      <c r="C45" s="6"/>
      <c r="D45" s="6"/>
      <c r="E45" s="6"/>
      <c r="F45" s="6"/>
      <c r="G45" s="34" t="s">
        <v>12</v>
      </c>
      <c r="H45" s="6"/>
      <c r="I45" s="95">
        <f>I34+I39</f>
        <v>425.6</v>
      </c>
      <c r="J45" s="6"/>
      <c r="K45" s="105"/>
      <c r="L45" s="3"/>
      <c r="M45" s="31" t="s">
        <v>40</v>
      </c>
      <c r="N45" s="62" t="s">
        <v>65</v>
      </c>
      <c r="O45" s="73">
        <f>P11</f>
        <v>8</v>
      </c>
      <c r="P45" s="74">
        <f>21.7*O45</f>
        <v>173.6</v>
      </c>
    </row>
    <row r="46" spans="1:18" ht="13.5" thickTop="1" x14ac:dyDescent="0.2">
      <c r="A46" s="104"/>
      <c r="B46" s="83"/>
      <c r="C46" s="6"/>
      <c r="D46" s="6"/>
      <c r="E46" s="6"/>
      <c r="F46" s="6"/>
      <c r="G46" s="6"/>
      <c r="H46" s="6"/>
      <c r="I46" s="3"/>
      <c r="J46" s="6"/>
      <c r="K46" s="105"/>
      <c r="L46" s="3"/>
      <c r="M46" s="31" t="s">
        <v>42</v>
      </c>
      <c r="N46" s="62"/>
      <c r="O46" s="62"/>
      <c r="P46" s="33">
        <f>SUM(P43:P45)</f>
        <v>384.54999999999995</v>
      </c>
      <c r="Q46" s="89"/>
      <c r="R46" s="88"/>
    </row>
    <row r="47" spans="1:18" x14ac:dyDescent="0.2">
      <c r="A47" s="104"/>
      <c r="B47" s="26"/>
      <c r="C47" s="6"/>
      <c r="D47" s="6"/>
      <c r="E47" s="6"/>
      <c r="F47" s="6"/>
      <c r="G47" s="6"/>
      <c r="H47" s="6"/>
      <c r="I47" s="6"/>
      <c r="J47" s="6"/>
      <c r="K47" s="105"/>
      <c r="M47" s="31"/>
      <c r="N47" s="62"/>
      <c r="O47" s="62"/>
      <c r="P47" s="74"/>
    </row>
    <row r="48" spans="1:18" x14ac:dyDescent="0.2">
      <c r="A48" s="104"/>
      <c r="B48" s="83"/>
      <c r="C48" s="6"/>
      <c r="D48" s="6"/>
      <c r="E48" s="6"/>
      <c r="F48" s="6"/>
      <c r="G48" s="6"/>
      <c r="H48" s="6"/>
      <c r="I48" s="6"/>
      <c r="J48" s="6"/>
      <c r="K48" s="105"/>
      <c r="M48" s="76" t="s">
        <v>21</v>
      </c>
      <c r="N48" s="77" t="s">
        <v>43</v>
      </c>
      <c r="O48" s="78">
        <f>P13</f>
        <v>11.5</v>
      </c>
      <c r="P48" s="79">
        <f>30*O48</f>
        <v>345</v>
      </c>
    </row>
    <row r="49" spans="1:13" x14ac:dyDescent="0.2">
      <c r="A49" s="104"/>
      <c r="B49" s="83" t="s">
        <v>51</v>
      </c>
      <c r="C49" s="6"/>
      <c r="D49" s="18"/>
      <c r="E49" s="18"/>
      <c r="F49" s="100"/>
      <c r="G49" s="100"/>
      <c r="H49" s="100"/>
      <c r="I49" s="100"/>
      <c r="J49" s="6"/>
      <c r="K49" s="105"/>
    </row>
    <row r="50" spans="1:13" x14ac:dyDescent="0.2">
      <c r="A50" s="104"/>
      <c r="B50" s="83"/>
      <c r="C50" s="6"/>
      <c r="D50" s="6"/>
      <c r="E50" s="6"/>
      <c r="F50" s="6"/>
      <c r="G50" s="6"/>
      <c r="H50" s="6"/>
      <c r="I50" s="6"/>
      <c r="J50" s="6"/>
      <c r="K50" s="105"/>
      <c r="M50" s="1" t="s">
        <v>68</v>
      </c>
    </row>
    <row r="51" spans="1:13" ht="15" x14ac:dyDescent="0.2">
      <c r="A51" s="104"/>
      <c r="B51" s="83"/>
      <c r="C51" s="6"/>
      <c r="D51" s="6"/>
      <c r="E51" s="6"/>
      <c r="F51" s="6"/>
      <c r="G51" s="6"/>
      <c r="H51" s="6"/>
      <c r="I51" s="6"/>
      <c r="J51" s="6"/>
      <c r="K51" s="105"/>
      <c r="M51" s="1" t="s">
        <v>69</v>
      </c>
    </row>
    <row r="52" spans="1:13" ht="15" x14ac:dyDescent="0.2">
      <c r="A52" s="104"/>
      <c r="B52" s="83" t="s">
        <v>53</v>
      </c>
      <c r="C52" s="18"/>
      <c r="D52" s="18"/>
      <c r="E52" s="18"/>
      <c r="F52" s="84"/>
      <c r="G52" s="84"/>
      <c r="H52" s="84"/>
      <c r="I52" s="84"/>
      <c r="J52" s="6"/>
      <c r="K52" s="105"/>
      <c r="M52" s="90" t="s">
        <v>74</v>
      </c>
    </row>
    <row r="53" spans="1:13" ht="15" x14ac:dyDescent="0.2">
      <c r="A53" s="104"/>
      <c r="B53" s="83"/>
      <c r="C53" s="18"/>
      <c r="D53" s="18"/>
      <c r="E53" s="18"/>
      <c r="F53" s="18"/>
      <c r="G53" s="18"/>
      <c r="H53" s="18"/>
      <c r="I53" s="18"/>
      <c r="J53" s="6"/>
      <c r="K53" s="105"/>
      <c r="M53" s="90" t="s">
        <v>73</v>
      </c>
    </row>
    <row r="54" spans="1:13" x14ac:dyDescent="0.2">
      <c r="A54" s="104"/>
      <c r="B54" s="83"/>
      <c r="C54" s="18"/>
      <c r="D54" s="18"/>
      <c r="E54" s="18"/>
      <c r="F54" s="18"/>
      <c r="G54" s="18"/>
      <c r="H54" s="18"/>
      <c r="I54" s="18"/>
      <c r="J54" s="6"/>
      <c r="K54" s="105"/>
      <c r="M54" s="90" t="s">
        <v>70</v>
      </c>
    </row>
    <row r="55" spans="1:13" x14ac:dyDescent="0.2">
      <c r="A55" s="106"/>
      <c r="B55" s="83" t="s">
        <v>54</v>
      </c>
      <c r="C55" s="85"/>
      <c r="D55" s="85"/>
      <c r="E55" s="85"/>
      <c r="F55" s="86"/>
      <c r="G55" s="86"/>
      <c r="H55" s="86"/>
      <c r="I55" s="86"/>
      <c r="J55" s="87"/>
      <c r="K55" s="107"/>
      <c r="L55" s="88"/>
    </row>
    <row r="56" spans="1:13" x14ac:dyDescent="0.2">
      <c r="A56" s="104"/>
      <c r="B56" s="83"/>
      <c r="C56" s="6"/>
      <c r="D56" s="6"/>
      <c r="E56" s="6"/>
      <c r="F56" s="6"/>
      <c r="G56" s="6"/>
      <c r="H56" s="6"/>
      <c r="I56" s="6"/>
      <c r="K56" s="105"/>
    </row>
    <row r="57" spans="1:13" x14ac:dyDescent="0.2">
      <c r="A57" s="111"/>
      <c r="K57" s="112"/>
    </row>
    <row r="58" spans="1:13" x14ac:dyDescent="0.2">
      <c r="A58" s="108"/>
      <c r="B58" s="91"/>
      <c r="C58" s="109" t="s">
        <v>71</v>
      </c>
      <c r="D58" s="109"/>
      <c r="E58" s="2"/>
      <c r="F58" s="2"/>
      <c r="G58" s="2"/>
      <c r="H58" s="2"/>
      <c r="I58" s="2"/>
      <c r="J58" s="2"/>
      <c r="K58" s="110"/>
    </row>
  </sheetData>
  <phoneticPr fontId="16" type="noConversion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8"/>
  <sheetViews>
    <sheetView view="pageBreakPreview" zoomScale="60" zoomScaleNormal="100" workbookViewId="0">
      <selection activeCell="I14" sqref="I14"/>
    </sheetView>
  </sheetViews>
  <sheetFormatPr baseColWidth="10" defaultColWidth="11.42578125" defaultRowHeight="12.75" x14ac:dyDescent="0.2"/>
  <cols>
    <col min="1" max="1" width="1.42578125" style="1" customWidth="1"/>
    <col min="2" max="4" width="11.42578125" style="1"/>
    <col min="5" max="5" width="7.7109375" style="1" customWidth="1"/>
    <col min="6" max="6" width="6.7109375" style="1" customWidth="1"/>
    <col min="7" max="7" width="11.42578125" style="1"/>
    <col min="8" max="8" width="6" style="1" customWidth="1"/>
    <col min="9" max="10" width="11.42578125" style="1"/>
    <col min="11" max="11" width="1.42578125" style="1" customWidth="1"/>
    <col min="12" max="13" width="11.42578125" style="1"/>
    <col min="14" max="14" width="20.42578125" style="1" customWidth="1"/>
    <col min="15" max="16384" width="11.42578125" style="1"/>
  </cols>
  <sheetData>
    <row r="1" spans="1:17" ht="6" customHeight="1" x14ac:dyDescent="0.2">
      <c r="A1" s="102"/>
      <c r="B1" s="19"/>
      <c r="C1" s="20"/>
      <c r="D1" s="20"/>
      <c r="E1" s="20"/>
      <c r="F1" s="20"/>
      <c r="G1" s="20"/>
      <c r="H1" s="20"/>
      <c r="I1" s="20"/>
      <c r="J1" s="20"/>
      <c r="K1" s="103"/>
    </row>
    <row r="2" spans="1:17" x14ac:dyDescent="0.2">
      <c r="A2" s="104"/>
      <c r="B2" s="96" t="s">
        <v>0</v>
      </c>
      <c r="C2" s="97"/>
      <c r="D2" s="98"/>
      <c r="E2" s="98"/>
      <c r="F2" s="98"/>
      <c r="G2" s="99"/>
      <c r="H2" s="99"/>
      <c r="I2" s="99"/>
      <c r="J2" s="99"/>
      <c r="K2" s="105"/>
      <c r="L2" s="3"/>
      <c r="M2" s="3"/>
      <c r="N2" s="3"/>
      <c r="O2" s="3"/>
      <c r="P2" s="3"/>
    </row>
    <row r="3" spans="1:17" x14ac:dyDescent="0.2">
      <c r="A3" s="104"/>
      <c r="B3" s="83"/>
      <c r="C3" s="5"/>
      <c r="D3" s="6"/>
      <c r="E3" s="6"/>
      <c r="F3" s="6"/>
      <c r="G3" s="3"/>
      <c r="H3" s="3"/>
      <c r="I3" s="3"/>
      <c r="J3" s="3"/>
      <c r="K3" s="105"/>
      <c r="L3" s="3"/>
      <c r="M3" s="21" t="s">
        <v>55</v>
      </c>
      <c r="N3" s="3"/>
      <c r="O3" s="3"/>
      <c r="P3" s="22">
        <v>5</v>
      </c>
      <c r="Q3" s="3"/>
    </row>
    <row r="4" spans="1:17" x14ac:dyDescent="0.2">
      <c r="A4" s="104"/>
      <c r="B4" s="83" t="s">
        <v>1</v>
      </c>
      <c r="C4" s="7" t="str">
        <f>Januar!C4</f>
        <v>Muster</v>
      </c>
      <c r="D4" s="8"/>
      <c r="E4" s="9"/>
      <c r="F4" s="6"/>
      <c r="G4" s="24" t="s">
        <v>2</v>
      </c>
      <c r="H4" s="24"/>
      <c r="I4" s="10" t="str">
        <f>Januar!I4</f>
        <v>Hans</v>
      </c>
      <c r="J4" s="11"/>
      <c r="K4" s="105"/>
      <c r="L4" s="3"/>
      <c r="M4" s="24" t="s">
        <v>7</v>
      </c>
      <c r="N4" s="24"/>
      <c r="O4" s="24"/>
      <c r="P4" s="25" t="s">
        <v>8</v>
      </c>
      <c r="Q4" s="12"/>
    </row>
    <row r="5" spans="1:17" x14ac:dyDescent="0.2">
      <c r="A5" s="104"/>
      <c r="B5" s="83"/>
      <c r="C5" s="5"/>
      <c r="D5" s="6"/>
      <c r="E5" s="6"/>
      <c r="F5" s="6"/>
      <c r="G5" s="3"/>
      <c r="H5" s="3"/>
      <c r="I5" s="3"/>
      <c r="J5" s="3"/>
      <c r="K5" s="105"/>
      <c r="L5" s="3"/>
      <c r="M5" s="28" t="s">
        <v>9</v>
      </c>
      <c r="N5" s="29"/>
      <c r="O5" s="29" t="s">
        <v>77</v>
      </c>
      <c r="P5" s="30"/>
    </row>
    <row r="6" spans="1:17" x14ac:dyDescent="0.2">
      <c r="A6" s="104"/>
      <c r="B6" s="96" t="s">
        <v>3</v>
      </c>
      <c r="C6" s="98"/>
      <c r="D6" s="98"/>
      <c r="E6" s="98"/>
      <c r="F6" s="98"/>
      <c r="G6" s="98"/>
      <c r="H6" s="98"/>
      <c r="I6" s="98"/>
      <c r="J6" s="98"/>
      <c r="K6" s="105"/>
      <c r="L6" s="12"/>
      <c r="M6" s="31" t="s">
        <v>10</v>
      </c>
      <c r="N6" s="32"/>
      <c r="O6" s="32" t="s">
        <v>78</v>
      </c>
      <c r="P6" s="33"/>
    </row>
    <row r="7" spans="1:17" x14ac:dyDescent="0.2">
      <c r="A7" s="104"/>
      <c r="B7" s="83"/>
      <c r="C7" s="2"/>
      <c r="D7" s="2"/>
      <c r="E7" s="6"/>
      <c r="F7" s="6"/>
      <c r="G7" s="6"/>
      <c r="H7" s="6"/>
      <c r="I7" s="6"/>
      <c r="J7" s="6"/>
      <c r="K7" s="105"/>
      <c r="L7" s="12"/>
      <c r="M7" s="35" t="s">
        <v>13</v>
      </c>
      <c r="N7" s="36"/>
      <c r="O7" s="36" t="s">
        <v>79</v>
      </c>
      <c r="P7" s="37"/>
    </row>
    <row r="8" spans="1:17" x14ac:dyDescent="0.2">
      <c r="A8" s="104"/>
      <c r="B8" s="83" t="s">
        <v>1</v>
      </c>
      <c r="C8" s="13" t="str">
        <f>Januar!C8</f>
        <v>Meier</v>
      </c>
      <c r="D8" s="14"/>
      <c r="E8" s="15"/>
      <c r="F8" s="6"/>
      <c r="G8" s="83" t="s">
        <v>4</v>
      </c>
      <c r="H8" s="83"/>
      <c r="I8" s="10">
        <f>Januar!I8</f>
        <v>756</v>
      </c>
      <c r="J8" s="11"/>
      <c r="K8" s="105"/>
      <c r="L8" s="3"/>
      <c r="M8" s="21" t="s">
        <v>15</v>
      </c>
      <c r="N8" s="21"/>
      <c r="O8" s="39"/>
      <c r="P8" s="40" t="s">
        <v>12</v>
      </c>
    </row>
    <row r="9" spans="1:17" x14ac:dyDescent="0.2">
      <c r="A9" s="104"/>
      <c r="B9" s="83"/>
      <c r="C9" s="6"/>
      <c r="D9" s="6"/>
      <c r="E9" s="6"/>
      <c r="F9" s="6"/>
      <c r="G9" s="83"/>
      <c r="H9" s="83"/>
      <c r="I9" s="6"/>
      <c r="J9" s="6"/>
      <c r="K9" s="105"/>
      <c r="M9" s="41" t="s">
        <v>16</v>
      </c>
      <c r="N9" s="42"/>
      <c r="O9" s="43" t="s">
        <v>17</v>
      </c>
      <c r="P9" s="44">
        <v>3.5</v>
      </c>
    </row>
    <row r="10" spans="1:17" x14ac:dyDescent="0.2">
      <c r="A10" s="104"/>
      <c r="B10" s="83" t="s">
        <v>2</v>
      </c>
      <c r="C10" s="13" t="str">
        <f>Januar!C10</f>
        <v>Max</v>
      </c>
      <c r="D10" s="14"/>
      <c r="E10" s="15"/>
      <c r="F10" s="6"/>
      <c r="G10" s="83" t="s">
        <v>5</v>
      </c>
      <c r="H10" s="83"/>
      <c r="I10" s="16">
        <f>Januar!I10</f>
        <v>0</v>
      </c>
      <c r="J10" s="17"/>
      <c r="K10" s="105"/>
      <c r="M10" s="46" t="s">
        <v>19</v>
      </c>
      <c r="N10" s="47"/>
      <c r="O10" s="48" t="s">
        <v>17</v>
      </c>
      <c r="P10" s="49">
        <v>10</v>
      </c>
    </row>
    <row r="11" spans="1:17" x14ac:dyDescent="0.2">
      <c r="A11" s="104"/>
      <c r="B11" s="4"/>
      <c r="C11" s="6"/>
      <c r="D11" s="6"/>
      <c r="E11" s="6"/>
      <c r="F11" s="6"/>
      <c r="G11" s="6"/>
      <c r="H11" s="6"/>
      <c r="I11" s="6"/>
      <c r="J11" s="6"/>
      <c r="K11" s="105"/>
      <c r="M11" s="51" t="s">
        <v>20</v>
      </c>
      <c r="N11" s="52"/>
      <c r="O11" s="48" t="s">
        <v>17</v>
      </c>
      <c r="P11" s="53">
        <v>8</v>
      </c>
    </row>
    <row r="12" spans="1:17" x14ac:dyDescent="0.2">
      <c r="A12" s="104"/>
      <c r="B12" s="19"/>
      <c r="C12" s="20"/>
      <c r="D12" s="20"/>
      <c r="E12" s="20"/>
      <c r="F12" s="20"/>
      <c r="G12" s="20"/>
      <c r="H12" s="20"/>
      <c r="I12" s="20"/>
      <c r="J12" s="20"/>
      <c r="K12" s="105"/>
      <c r="M12" s="51"/>
      <c r="N12" s="52"/>
      <c r="O12" s="48"/>
      <c r="P12" s="54"/>
    </row>
    <row r="13" spans="1:17" ht="23.25" x14ac:dyDescent="0.35">
      <c r="A13" s="104"/>
      <c r="B13" s="92" t="s">
        <v>82</v>
      </c>
      <c r="C13" s="92" t="s">
        <v>6</v>
      </c>
      <c r="D13" s="3"/>
      <c r="E13" s="3"/>
      <c r="F13" s="92"/>
      <c r="G13" s="92"/>
      <c r="H13" s="93">
        <v>2</v>
      </c>
      <c r="I13" s="92" t="s">
        <v>90</v>
      </c>
      <c r="J13" s="6"/>
      <c r="K13" s="105"/>
      <c r="M13" s="55" t="s">
        <v>21</v>
      </c>
      <c r="N13" s="56"/>
      <c r="O13" s="57" t="s">
        <v>17</v>
      </c>
      <c r="P13" s="58">
        <v>11.5</v>
      </c>
      <c r="Q13" s="12"/>
    </row>
    <row r="14" spans="1:17" ht="23.25" x14ac:dyDescent="0.35">
      <c r="A14" s="104"/>
      <c r="B14" s="4"/>
      <c r="C14" s="23"/>
      <c r="F14" s="26"/>
      <c r="G14" s="3"/>
      <c r="H14" s="3"/>
      <c r="I14" s="27"/>
      <c r="J14" s="6"/>
      <c r="K14" s="105"/>
      <c r="M14" s="21" t="s">
        <v>23</v>
      </c>
      <c r="N14" s="21"/>
      <c r="O14" s="21"/>
      <c r="P14" s="40" t="s">
        <v>24</v>
      </c>
    </row>
    <row r="15" spans="1:17" x14ac:dyDescent="0.2">
      <c r="A15" s="104"/>
      <c r="B15" s="4"/>
      <c r="C15" s="6"/>
      <c r="D15" s="6"/>
      <c r="E15" s="6"/>
      <c r="F15" s="6"/>
      <c r="G15" s="6"/>
      <c r="H15" s="6"/>
      <c r="I15" s="6"/>
      <c r="J15" s="6"/>
      <c r="K15" s="105"/>
      <c r="M15" s="28" t="s">
        <v>56</v>
      </c>
      <c r="N15" s="60" t="s">
        <v>26</v>
      </c>
      <c r="O15" s="61" t="s">
        <v>27</v>
      </c>
      <c r="P15" s="114">
        <v>5.3</v>
      </c>
    </row>
    <row r="16" spans="1:17" x14ac:dyDescent="0.2">
      <c r="A16" s="104"/>
      <c r="B16" s="83" t="s">
        <v>11</v>
      </c>
      <c r="C16" s="6"/>
      <c r="D16" s="6"/>
      <c r="E16" s="6"/>
      <c r="F16" s="6"/>
      <c r="G16" s="6"/>
      <c r="H16" s="6"/>
      <c r="I16" s="34" t="s">
        <v>12</v>
      </c>
      <c r="J16" s="6"/>
      <c r="K16" s="105"/>
      <c r="M16" s="31" t="s">
        <v>57</v>
      </c>
      <c r="N16" s="62"/>
      <c r="O16" s="113" t="s">
        <v>72</v>
      </c>
      <c r="P16" s="63">
        <v>1.1000000000000001</v>
      </c>
    </row>
    <row r="17" spans="1:17" x14ac:dyDescent="0.2">
      <c r="A17" s="104"/>
      <c r="B17" s="83"/>
      <c r="C17" s="6" t="s">
        <v>14</v>
      </c>
      <c r="D17" s="6"/>
      <c r="E17" s="6"/>
      <c r="F17" s="6"/>
      <c r="G17" s="6"/>
      <c r="H17" s="6"/>
      <c r="I17" s="38">
        <v>1300</v>
      </c>
      <c r="J17" s="6"/>
      <c r="K17" s="105"/>
      <c r="M17" s="46" t="s">
        <v>30</v>
      </c>
      <c r="N17" s="47"/>
      <c r="O17" s="65" t="s">
        <v>31</v>
      </c>
      <c r="P17" s="66">
        <v>1.607</v>
      </c>
    </row>
    <row r="18" spans="1:17" x14ac:dyDescent="0.2">
      <c r="A18" s="104"/>
      <c r="B18" s="83"/>
      <c r="C18" s="6"/>
      <c r="D18" s="6"/>
      <c r="E18" s="6"/>
      <c r="F18" s="6"/>
      <c r="G18" s="6"/>
      <c r="H18" s="6"/>
      <c r="I18" s="6"/>
      <c r="J18" s="6"/>
      <c r="K18" s="105"/>
      <c r="M18" s="51" t="s">
        <v>33</v>
      </c>
      <c r="N18" s="52"/>
      <c r="O18" s="67" t="s">
        <v>27</v>
      </c>
      <c r="P18" s="115">
        <v>0.5</v>
      </c>
    </row>
    <row r="19" spans="1:17" x14ac:dyDescent="0.2">
      <c r="A19" s="104"/>
      <c r="B19" s="83"/>
      <c r="C19" s="18" t="s">
        <v>18</v>
      </c>
      <c r="D19" s="6"/>
      <c r="E19" s="6"/>
      <c r="F19" s="6"/>
      <c r="G19" s="6"/>
      <c r="H19" s="6"/>
      <c r="I19" s="45">
        <f>SUM(I13:I18)</f>
        <v>1300</v>
      </c>
      <c r="J19" s="6"/>
      <c r="K19" s="105"/>
      <c r="M19" s="51"/>
      <c r="N19" s="52"/>
      <c r="O19" s="52"/>
      <c r="P19" s="68"/>
    </row>
    <row r="20" spans="1:17" x14ac:dyDescent="0.2">
      <c r="A20" s="104"/>
      <c r="B20" s="83"/>
      <c r="C20" s="6"/>
      <c r="D20" s="6"/>
      <c r="E20" s="6"/>
      <c r="F20" s="6"/>
      <c r="G20" s="6"/>
      <c r="H20" s="6"/>
      <c r="I20" s="50"/>
      <c r="J20" s="6"/>
      <c r="K20" s="105"/>
      <c r="M20" s="55" t="s">
        <v>58</v>
      </c>
      <c r="N20" s="56"/>
      <c r="O20" s="56" t="s">
        <v>36</v>
      </c>
      <c r="P20" s="69"/>
      <c r="Q20" s="70"/>
    </row>
    <row r="21" spans="1:17" x14ac:dyDescent="0.2">
      <c r="A21" s="104"/>
      <c r="J21" s="6"/>
      <c r="K21" s="105"/>
      <c r="M21" s="21" t="s">
        <v>38</v>
      </c>
      <c r="N21" s="21"/>
      <c r="O21" s="21"/>
      <c r="P21" s="40" t="s">
        <v>12</v>
      </c>
      <c r="Q21" s="70"/>
    </row>
    <row r="22" spans="1:17" x14ac:dyDescent="0.2">
      <c r="A22" s="104"/>
      <c r="J22" s="6"/>
      <c r="K22" s="105"/>
      <c r="M22" s="41" t="s">
        <v>59</v>
      </c>
      <c r="N22" s="42" t="s">
        <v>60</v>
      </c>
      <c r="O22" s="71">
        <f>P9</f>
        <v>3.5</v>
      </c>
      <c r="P22" s="72">
        <f>21.2*O22</f>
        <v>74.2</v>
      </c>
      <c r="Q22" s="70"/>
    </row>
    <row r="23" spans="1:17" x14ac:dyDescent="0.2">
      <c r="A23" s="104"/>
      <c r="B23" s="83" t="s">
        <v>22</v>
      </c>
      <c r="C23" s="6"/>
      <c r="D23" s="6"/>
      <c r="E23" s="6"/>
      <c r="F23" s="6"/>
      <c r="G23" s="6"/>
      <c r="H23" s="6"/>
      <c r="I23" s="6"/>
      <c r="J23" s="6"/>
      <c r="K23" s="105"/>
      <c r="M23" s="31" t="s">
        <v>19</v>
      </c>
      <c r="N23" s="62" t="s">
        <v>61</v>
      </c>
      <c r="O23" s="73">
        <f>P10</f>
        <v>10</v>
      </c>
      <c r="P23" s="74">
        <f>17.5*O23</f>
        <v>175</v>
      </c>
      <c r="Q23" s="70"/>
    </row>
    <row r="24" spans="1:17" x14ac:dyDescent="0.2">
      <c r="A24" s="104"/>
      <c r="B24" s="83"/>
      <c r="C24" s="6" t="s">
        <v>25</v>
      </c>
      <c r="D24" s="6"/>
      <c r="E24" s="6"/>
      <c r="F24" s="6"/>
      <c r="G24" s="64">
        <f>P15</f>
        <v>5.3</v>
      </c>
      <c r="H24" s="59" t="s">
        <v>24</v>
      </c>
      <c r="I24" s="50">
        <f>ROUND(2*(I17*P15%),1)/2</f>
        <v>68.900000000000006</v>
      </c>
      <c r="J24" s="6"/>
      <c r="K24" s="105"/>
      <c r="M24" s="31" t="s">
        <v>40</v>
      </c>
      <c r="N24" s="62" t="s">
        <v>62</v>
      </c>
      <c r="O24" s="73">
        <f>P11</f>
        <v>8</v>
      </c>
      <c r="P24" s="74">
        <f>21.2*O24</f>
        <v>169.6</v>
      </c>
      <c r="Q24" s="70"/>
    </row>
    <row r="25" spans="1:17" x14ac:dyDescent="0.2">
      <c r="A25" s="104"/>
      <c r="B25" s="83"/>
      <c r="C25" s="6" t="s">
        <v>28</v>
      </c>
      <c r="D25" s="6"/>
      <c r="E25" s="6"/>
      <c r="F25" s="6"/>
      <c r="G25" s="59">
        <f>P16</f>
        <v>1.1000000000000001</v>
      </c>
      <c r="H25" s="59" t="s">
        <v>24</v>
      </c>
      <c r="I25" s="50">
        <f>ROUND(2*(I19*P16%),1)/2</f>
        <v>14.3</v>
      </c>
      <c r="J25" s="6"/>
      <c r="K25" s="105"/>
      <c r="M25" s="31" t="s">
        <v>42</v>
      </c>
      <c r="N25" s="62"/>
      <c r="O25" s="62"/>
      <c r="P25" s="33">
        <f>SUM(P22:P24)</f>
        <v>418.79999999999995</v>
      </c>
      <c r="Q25" s="70"/>
    </row>
    <row r="26" spans="1:17" x14ac:dyDescent="0.2">
      <c r="A26" s="104"/>
      <c r="B26" s="83"/>
      <c r="C26" s="6" t="s">
        <v>29</v>
      </c>
      <c r="D26" s="6"/>
      <c r="E26" s="6"/>
      <c r="F26" s="6"/>
      <c r="G26" s="64">
        <f>P17</f>
        <v>1.607</v>
      </c>
      <c r="H26" s="59" t="s">
        <v>24</v>
      </c>
      <c r="I26" s="50">
        <f>ROUND(2*(I19*P17%),1)/2</f>
        <v>20.9</v>
      </c>
      <c r="J26" s="6"/>
      <c r="K26" s="105"/>
      <c r="M26" s="31"/>
      <c r="N26" s="62"/>
      <c r="O26" s="62"/>
      <c r="P26" s="33"/>
      <c r="Q26" s="70"/>
    </row>
    <row r="27" spans="1:17" x14ac:dyDescent="0.2">
      <c r="A27" s="104"/>
      <c r="B27" s="83"/>
      <c r="C27" s="6" t="s">
        <v>32</v>
      </c>
      <c r="D27" s="6"/>
      <c r="E27" s="6"/>
      <c r="F27" s="6"/>
      <c r="G27" s="64">
        <f>P18</f>
        <v>0.5</v>
      </c>
      <c r="H27" s="59" t="s">
        <v>24</v>
      </c>
      <c r="I27" s="50">
        <f>ROUND(2*(I19*P18%),1)/2</f>
        <v>6.5</v>
      </c>
      <c r="J27" s="6"/>
      <c r="K27" s="105"/>
      <c r="M27" s="76" t="s">
        <v>21</v>
      </c>
      <c r="N27" s="77" t="s">
        <v>43</v>
      </c>
      <c r="O27" s="78">
        <f>P13</f>
        <v>11.5</v>
      </c>
      <c r="P27" s="79">
        <f>30*O27</f>
        <v>345</v>
      </c>
      <c r="Q27" s="70"/>
    </row>
    <row r="28" spans="1:17" x14ac:dyDescent="0.2">
      <c r="A28" s="104"/>
      <c r="B28" s="83"/>
      <c r="C28" s="6" t="s">
        <v>34</v>
      </c>
      <c r="D28" s="6"/>
      <c r="E28" s="6"/>
      <c r="F28" s="6"/>
      <c r="G28" s="6"/>
      <c r="H28" s="6"/>
      <c r="I28" s="50">
        <v>0</v>
      </c>
      <c r="J28" s="6"/>
      <c r="K28" s="105"/>
      <c r="M28" s="21" t="s">
        <v>45</v>
      </c>
      <c r="N28" s="21"/>
      <c r="O28" s="21"/>
      <c r="P28" s="80" t="s">
        <v>12</v>
      </c>
      <c r="Q28" s="70"/>
    </row>
    <row r="29" spans="1:17" x14ac:dyDescent="0.2">
      <c r="A29" s="104"/>
      <c r="B29" s="83"/>
      <c r="C29" s="6" t="s">
        <v>35</v>
      </c>
      <c r="D29" s="6"/>
      <c r="E29" s="6"/>
      <c r="F29" s="6"/>
      <c r="G29" s="6"/>
      <c r="H29" s="6"/>
      <c r="I29" s="50">
        <f>IF(P3=5,IF(H13=3,P39,P25),IF(H13=3,P46,P32))</f>
        <v>418.79999999999995</v>
      </c>
      <c r="J29" s="50"/>
      <c r="K29" s="105"/>
      <c r="M29" s="41" t="s">
        <v>59</v>
      </c>
      <c r="N29" s="42" t="s">
        <v>63</v>
      </c>
      <c r="O29" s="71">
        <f>P9</f>
        <v>3.5</v>
      </c>
      <c r="P29" s="72">
        <f>21.7*O29</f>
        <v>75.95</v>
      </c>
      <c r="Q29" s="70"/>
    </row>
    <row r="30" spans="1:17" x14ac:dyDescent="0.2">
      <c r="A30" s="104"/>
      <c r="B30" s="83"/>
      <c r="C30" s="6" t="s">
        <v>37</v>
      </c>
      <c r="D30" s="6"/>
      <c r="E30" s="6"/>
      <c r="F30" s="6"/>
      <c r="G30" s="6"/>
      <c r="H30" s="6"/>
      <c r="I30" s="50">
        <f>IF(H13=3,P41,P27)</f>
        <v>345</v>
      </c>
      <c r="J30" s="6"/>
      <c r="K30" s="105"/>
      <c r="M30" s="31" t="s">
        <v>19</v>
      </c>
      <c r="N30" s="62" t="s">
        <v>64</v>
      </c>
      <c r="O30" s="73">
        <f>P10</f>
        <v>10</v>
      </c>
      <c r="P30" s="74">
        <f>18*O30</f>
        <v>180</v>
      </c>
      <c r="Q30" s="70"/>
    </row>
    <row r="31" spans="1:17" x14ac:dyDescent="0.2">
      <c r="A31" s="104"/>
      <c r="B31" s="83"/>
      <c r="J31" s="6"/>
      <c r="K31" s="105"/>
      <c r="M31" s="31" t="s">
        <v>40</v>
      </c>
      <c r="N31" s="62" t="s">
        <v>65</v>
      </c>
      <c r="O31" s="73">
        <f>P11</f>
        <v>8</v>
      </c>
      <c r="P31" s="74">
        <f>21.7*O31</f>
        <v>173.6</v>
      </c>
      <c r="Q31" s="70"/>
    </row>
    <row r="32" spans="1:17" x14ac:dyDescent="0.2">
      <c r="A32" s="104"/>
      <c r="B32" s="83"/>
      <c r="C32" s="18" t="s">
        <v>39</v>
      </c>
      <c r="D32" s="6"/>
      <c r="E32" s="6"/>
      <c r="F32" s="6"/>
      <c r="G32" s="6"/>
      <c r="H32" s="6"/>
      <c r="I32" s="50">
        <f>SUM(I24:I30)</f>
        <v>874.4</v>
      </c>
      <c r="J32" s="50"/>
      <c r="K32" s="105"/>
      <c r="L32" s="3"/>
      <c r="M32" s="31" t="s">
        <v>42</v>
      </c>
      <c r="N32" s="62"/>
      <c r="O32" s="62"/>
      <c r="P32" s="33">
        <f>SUM(P29:P31)</f>
        <v>429.54999999999995</v>
      </c>
      <c r="Q32" s="70"/>
    </row>
    <row r="33" spans="1:18" x14ac:dyDescent="0.2">
      <c r="A33" s="104"/>
      <c r="B33" s="83"/>
      <c r="J33" s="6"/>
      <c r="K33" s="105"/>
      <c r="L33" s="3"/>
      <c r="M33" s="31"/>
      <c r="N33" s="62"/>
      <c r="O33" s="62"/>
      <c r="P33" s="33"/>
      <c r="Q33" s="70"/>
    </row>
    <row r="34" spans="1:18" x14ac:dyDescent="0.2">
      <c r="A34" s="104"/>
      <c r="B34" s="83"/>
      <c r="C34" s="18" t="s">
        <v>41</v>
      </c>
      <c r="D34" s="6"/>
      <c r="E34" s="6"/>
      <c r="F34" s="6"/>
      <c r="G34" s="6"/>
      <c r="H34" s="6"/>
      <c r="I34" s="75">
        <f>ROUND(2*(I19-I32)/2,1)</f>
        <v>425.6</v>
      </c>
      <c r="J34" s="6"/>
      <c r="K34" s="105"/>
      <c r="L34" s="3"/>
      <c r="M34" s="76" t="s">
        <v>21</v>
      </c>
      <c r="N34" s="77" t="s">
        <v>47</v>
      </c>
      <c r="O34" s="78">
        <f>P13</f>
        <v>11.5</v>
      </c>
      <c r="P34" s="79">
        <f>30*O34</f>
        <v>345</v>
      </c>
    </row>
    <row r="35" spans="1:18" x14ac:dyDescent="0.2">
      <c r="A35" s="104"/>
      <c r="J35" s="6"/>
      <c r="K35" s="105"/>
      <c r="L35" s="3"/>
      <c r="M35" s="21" t="s">
        <v>48</v>
      </c>
      <c r="N35" s="21"/>
      <c r="O35" s="21"/>
      <c r="P35" s="80" t="s">
        <v>12</v>
      </c>
    </row>
    <row r="36" spans="1:18" x14ac:dyDescent="0.2">
      <c r="A36" s="104"/>
      <c r="J36" s="6"/>
      <c r="K36" s="105"/>
      <c r="L36" s="3"/>
      <c r="M36" s="41" t="s">
        <v>50</v>
      </c>
      <c r="N36" s="42" t="s">
        <v>62</v>
      </c>
      <c r="O36" s="71">
        <f>P9</f>
        <v>3.5</v>
      </c>
      <c r="P36" s="72">
        <f>21.2*O36</f>
        <v>74.2</v>
      </c>
    </row>
    <row r="37" spans="1:18" x14ac:dyDescent="0.2">
      <c r="A37" s="104"/>
      <c r="B37" s="101" t="s">
        <v>44</v>
      </c>
      <c r="J37" s="6"/>
      <c r="K37" s="105"/>
      <c r="L37" s="3"/>
      <c r="M37" s="31" t="s">
        <v>19</v>
      </c>
      <c r="N37" s="62" t="s">
        <v>66</v>
      </c>
      <c r="O37" s="73">
        <f>P10</f>
        <v>10</v>
      </c>
      <c r="P37" s="74">
        <f>13*O37</f>
        <v>130</v>
      </c>
    </row>
    <row r="38" spans="1:18" x14ac:dyDescent="0.2">
      <c r="A38" s="104"/>
      <c r="B38" s="83"/>
      <c r="C38" s="1" t="s">
        <v>46</v>
      </c>
      <c r="J38" s="6"/>
      <c r="K38" s="105"/>
      <c r="L38" s="3"/>
      <c r="M38" s="31" t="s">
        <v>40</v>
      </c>
      <c r="N38" s="62" t="s">
        <v>62</v>
      </c>
      <c r="O38" s="73">
        <f>P11</f>
        <v>8</v>
      </c>
      <c r="P38" s="74">
        <f>21.2*O38</f>
        <v>169.6</v>
      </c>
    </row>
    <row r="39" spans="1:18" x14ac:dyDescent="0.2">
      <c r="A39" s="104"/>
      <c r="B39" s="26"/>
      <c r="C39" s="81"/>
      <c r="D39" s="81"/>
      <c r="E39" s="81"/>
      <c r="F39" s="81"/>
      <c r="G39" s="81"/>
      <c r="H39" s="6"/>
      <c r="I39" s="82"/>
      <c r="J39" s="6"/>
      <c r="K39" s="105"/>
      <c r="L39" s="3"/>
      <c r="M39" s="31" t="s">
        <v>42</v>
      </c>
      <c r="N39" s="62"/>
      <c r="O39" s="62"/>
      <c r="P39" s="33">
        <f>SUM(P36:P38)</f>
        <v>373.79999999999995</v>
      </c>
    </row>
    <row r="40" spans="1:18" x14ac:dyDescent="0.2">
      <c r="A40" s="104"/>
      <c r="B40" s="26"/>
      <c r="C40" s="81"/>
      <c r="D40" s="81"/>
      <c r="E40" s="81"/>
      <c r="F40" s="81"/>
      <c r="G40" s="81"/>
      <c r="H40" s="6"/>
      <c r="I40" s="82"/>
      <c r="J40" s="6"/>
      <c r="K40" s="105"/>
      <c r="L40" s="3"/>
      <c r="M40" s="31"/>
      <c r="N40" s="62"/>
      <c r="O40" s="62"/>
      <c r="P40" s="74"/>
    </row>
    <row r="41" spans="1:18" x14ac:dyDescent="0.2">
      <c r="A41" s="104"/>
      <c r="B41" s="83"/>
      <c r="C41" s="18"/>
      <c r="D41" s="6"/>
      <c r="E41" s="6"/>
      <c r="F41" s="6"/>
      <c r="G41" s="6"/>
      <c r="H41" s="6"/>
      <c r="I41" s="75"/>
      <c r="J41" s="6"/>
      <c r="K41" s="105"/>
      <c r="L41" s="3"/>
      <c r="M41" s="76" t="s">
        <v>21</v>
      </c>
      <c r="N41" s="77" t="s">
        <v>43</v>
      </c>
      <c r="O41" s="78">
        <f>P13</f>
        <v>11.5</v>
      </c>
      <c r="P41" s="79">
        <f>30*O41</f>
        <v>345</v>
      </c>
    </row>
    <row r="42" spans="1:18" x14ac:dyDescent="0.2">
      <c r="A42" s="104"/>
      <c r="B42" s="83"/>
      <c r="C42" s="6"/>
      <c r="D42" s="6"/>
      <c r="E42" s="6"/>
      <c r="F42" s="6"/>
      <c r="G42" s="6"/>
      <c r="H42" s="6"/>
      <c r="I42" s="6"/>
      <c r="J42" s="6"/>
      <c r="K42" s="105"/>
      <c r="L42" s="3"/>
      <c r="M42" s="21" t="s">
        <v>52</v>
      </c>
      <c r="N42" s="21"/>
      <c r="O42" s="21"/>
      <c r="P42" s="80" t="s">
        <v>12</v>
      </c>
    </row>
    <row r="43" spans="1:18" x14ac:dyDescent="0.2">
      <c r="A43" s="104"/>
      <c r="B43" s="83"/>
      <c r="C43" s="6"/>
      <c r="D43" s="6"/>
      <c r="E43" s="6"/>
      <c r="F43" s="6"/>
      <c r="G43" s="6"/>
      <c r="H43" s="6"/>
      <c r="I43" s="6"/>
      <c r="J43" s="6"/>
      <c r="K43" s="105"/>
      <c r="L43" s="3"/>
      <c r="M43" s="41" t="s">
        <v>50</v>
      </c>
      <c r="N43" s="42" t="s">
        <v>65</v>
      </c>
      <c r="O43" s="71">
        <f>P9</f>
        <v>3.5</v>
      </c>
      <c r="P43" s="72">
        <f>21.7*O43</f>
        <v>75.95</v>
      </c>
    </row>
    <row r="44" spans="1:18" x14ac:dyDescent="0.2">
      <c r="A44" s="104"/>
      <c r="B44" s="83"/>
      <c r="C44" s="6"/>
      <c r="D44" s="6"/>
      <c r="E44" s="6"/>
      <c r="F44" s="6"/>
      <c r="G44" s="6"/>
      <c r="H44" s="6"/>
      <c r="I44" s="6"/>
      <c r="J44" s="6"/>
      <c r="K44" s="105"/>
      <c r="L44" s="3"/>
      <c r="M44" s="31" t="s">
        <v>19</v>
      </c>
      <c r="N44" s="62" t="s">
        <v>67</v>
      </c>
      <c r="O44" s="73">
        <f>P10</f>
        <v>10</v>
      </c>
      <c r="P44" s="74">
        <f>13.5*O44</f>
        <v>135</v>
      </c>
    </row>
    <row r="45" spans="1:18" ht="16.5" thickBot="1" x14ac:dyDescent="0.3">
      <c r="A45" s="104"/>
      <c r="B45" s="94" t="s">
        <v>49</v>
      </c>
      <c r="C45" s="6"/>
      <c r="D45" s="6"/>
      <c r="E45" s="6"/>
      <c r="F45" s="6"/>
      <c r="G45" s="34" t="s">
        <v>12</v>
      </c>
      <c r="H45" s="6"/>
      <c r="I45" s="95">
        <f>I34+I39</f>
        <v>425.6</v>
      </c>
      <c r="J45" s="6"/>
      <c r="K45" s="105"/>
      <c r="L45" s="3"/>
      <c r="M45" s="31" t="s">
        <v>40</v>
      </c>
      <c r="N45" s="62" t="s">
        <v>65</v>
      </c>
      <c r="O45" s="73">
        <f>P11</f>
        <v>8</v>
      </c>
      <c r="P45" s="74">
        <f>21.7*O45</f>
        <v>173.6</v>
      </c>
    </row>
    <row r="46" spans="1:18" ht="13.5" thickTop="1" x14ac:dyDescent="0.2">
      <c r="A46" s="104"/>
      <c r="B46" s="83"/>
      <c r="C46" s="6"/>
      <c r="D46" s="6"/>
      <c r="E46" s="6"/>
      <c r="F46" s="6"/>
      <c r="G46" s="6"/>
      <c r="H46" s="6"/>
      <c r="I46" s="3"/>
      <c r="J46" s="6"/>
      <c r="K46" s="105"/>
      <c r="L46" s="3"/>
      <c r="M46" s="31" t="s">
        <v>42</v>
      </c>
      <c r="N46" s="62"/>
      <c r="O46" s="62"/>
      <c r="P46" s="33">
        <f>SUM(P43:P45)</f>
        <v>384.54999999999995</v>
      </c>
      <c r="Q46" s="89"/>
      <c r="R46" s="88"/>
    </row>
    <row r="47" spans="1:18" x14ac:dyDescent="0.2">
      <c r="A47" s="104"/>
      <c r="B47" s="26"/>
      <c r="C47" s="6"/>
      <c r="D47" s="6"/>
      <c r="E47" s="6"/>
      <c r="F47" s="6"/>
      <c r="G47" s="6"/>
      <c r="H47" s="6"/>
      <c r="I47" s="6"/>
      <c r="J47" s="6"/>
      <c r="K47" s="105"/>
      <c r="M47" s="31"/>
      <c r="N47" s="62"/>
      <c r="O47" s="62"/>
      <c r="P47" s="74"/>
    </row>
    <row r="48" spans="1:18" x14ac:dyDescent="0.2">
      <c r="A48" s="104"/>
      <c r="B48" s="83"/>
      <c r="C48" s="6"/>
      <c r="D48" s="6"/>
      <c r="E48" s="6"/>
      <c r="F48" s="6"/>
      <c r="G48" s="6"/>
      <c r="H48" s="6"/>
      <c r="I48" s="6"/>
      <c r="J48" s="6"/>
      <c r="K48" s="105"/>
      <c r="M48" s="76" t="s">
        <v>21</v>
      </c>
      <c r="N48" s="77" t="s">
        <v>43</v>
      </c>
      <c r="O48" s="78">
        <f>P13</f>
        <v>11.5</v>
      </c>
      <c r="P48" s="79">
        <f>30*O48</f>
        <v>345</v>
      </c>
    </row>
    <row r="49" spans="1:13" x14ac:dyDescent="0.2">
      <c r="A49" s="104"/>
      <c r="B49" s="83" t="s">
        <v>51</v>
      </c>
      <c r="C49" s="6"/>
      <c r="D49" s="18"/>
      <c r="E49" s="18"/>
      <c r="F49" s="100"/>
      <c r="G49" s="100"/>
      <c r="H49" s="100"/>
      <c r="I49" s="100"/>
      <c r="J49" s="6"/>
      <c r="K49" s="105"/>
    </row>
    <row r="50" spans="1:13" x14ac:dyDescent="0.2">
      <c r="A50" s="104"/>
      <c r="B50" s="83"/>
      <c r="C50" s="6"/>
      <c r="D50" s="6"/>
      <c r="E50" s="6"/>
      <c r="F50" s="6"/>
      <c r="G50" s="6"/>
      <c r="H50" s="6"/>
      <c r="I50" s="6"/>
      <c r="J50" s="6"/>
      <c r="K50" s="105"/>
      <c r="M50" s="1" t="s">
        <v>68</v>
      </c>
    </row>
    <row r="51" spans="1:13" ht="15" x14ac:dyDescent="0.2">
      <c r="A51" s="104"/>
      <c r="B51" s="83"/>
      <c r="C51" s="6"/>
      <c r="D51" s="6"/>
      <c r="E51" s="6"/>
      <c r="F51" s="6"/>
      <c r="G51" s="6"/>
      <c r="H51" s="6"/>
      <c r="I51" s="6"/>
      <c r="J51" s="6"/>
      <c r="K51" s="105"/>
      <c r="M51" s="1" t="s">
        <v>69</v>
      </c>
    </row>
    <row r="52" spans="1:13" ht="15" x14ac:dyDescent="0.2">
      <c r="A52" s="104"/>
      <c r="B52" s="83" t="s">
        <v>53</v>
      </c>
      <c r="C52" s="18"/>
      <c r="D52" s="18"/>
      <c r="E52" s="18"/>
      <c r="F52" s="84"/>
      <c r="G52" s="84"/>
      <c r="H52" s="84"/>
      <c r="I52" s="84"/>
      <c r="J52" s="6"/>
      <c r="K52" s="105"/>
      <c r="M52" s="90" t="s">
        <v>74</v>
      </c>
    </row>
    <row r="53" spans="1:13" ht="15" x14ac:dyDescent="0.2">
      <c r="A53" s="104"/>
      <c r="B53" s="83"/>
      <c r="C53" s="18"/>
      <c r="D53" s="18"/>
      <c r="E53" s="18"/>
      <c r="F53" s="18"/>
      <c r="G53" s="18"/>
      <c r="H53" s="18"/>
      <c r="I53" s="18"/>
      <c r="J53" s="6"/>
      <c r="K53" s="105"/>
      <c r="M53" s="90" t="s">
        <v>73</v>
      </c>
    </row>
    <row r="54" spans="1:13" x14ac:dyDescent="0.2">
      <c r="A54" s="104"/>
      <c r="B54" s="83"/>
      <c r="C54" s="18"/>
      <c r="D54" s="18"/>
      <c r="E54" s="18"/>
      <c r="F54" s="18"/>
      <c r="G54" s="18"/>
      <c r="H54" s="18"/>
      <c r="I54" s="18"/>
      <c r="J54" s="6"/>
      <c r="K54" s="105"/>
      <c r="M54" s="90" t="s">
        <v>70</v>
      </c>
    </row>
    <row r="55" spans="1:13" x14ac:dyDescent="0.2">
      <c r="A55" s="106"/>
      <c r="B55" s="83" t="s">
        <v>54</v>
      </c>
      <c r="C55" s="85"/>
      <c r="D55" s="85"/>
      <c r="E55" s="85"/>
      <c r="F55" s="86"/>
      <c r="G55" s="86"/>
      <c r="H55" s="86"/>
      <c r="I55" s="86"/>
      <c r="J55" s="87"/>
      <c r="K55" s="107"/>
      <c r="L55" s="88"/>
    </row>
    <row r="56" spans="1:13" x14ac:dyDescent="0.2">
      <c r="A56" s="104"/>
      <c r="B56" s="83"/>
      <c r="C56" s="6"/>
      <c r="D56" s="6"/>
      <c r="E56" s="6"/>
      <c r="F56" s="6"/>
      <c r="G56" s="6"/>
      <c r="H56" s="6"/>
      <c r="I56" s="6"/>
      <c r="K56" s="105"/>
    </row>
    <row r="57" spans="1:13" x14ac:dyDescent="0.2">
      <c r="A57" s="111"/>
      <c r="K57" s="112"/>
    </row>
    <row r="58" spans="1:13" x14ac:dyDescent="0.2">
      <c r="A58" s="108"/>
      <c r="B58" s="91"/>
      <c r="C58" s="109" t="s">
        <v>71</v>
      </c>
      <c r="D58" s="109"/>
      <c r="E58" s="2"/>
      <c r="F58" s="2"/>
      <c r="G58" s="2"/>
      <c r="H58" s="2"/>
      <c r="I58" s="2"/>
      <c r="J58" s="2"/>
      <c r="K58" s="110"/>
    </row>
  </sheetData>
  <phoneticPr fontId="16" type="noConversion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8"/>
  <sheetViews>
    <sheetView view="pageBreakPreview" zoomScale="60" zoomScaleNormal="100" workbookViewId="0">
      <selection activeCell="I14" sqref="I14"/>
    </sheetView>
  </sheetViews>
  <sheetFormatPr baseColWidth="10" defaultColWidth="11.42578125" defaultRowHeight="12.75" x14ac:dyDescent="0.2"/>
  <cols>
    <col min="1" max="1" width="1.42578125" style="1" customWidth="1"/>
    <col min="2" max="4" width="11.42578125" style="1"/>
    <col min="5" max="5" width="7.7109375" style="1" customWidth="1"/>
    <col min="6" max="6" width="6.7109375" style="1" customWidth="1"/>
    <col min="7" max="7" width="11.42578125" style="1"/>
    <col min="8" max="8" width="6" style="1" customWidth="1"/>
    <col min="9" max="10" width="11.42578125" style="1"/>
    <col min="11" max="11" width="1.42578125" style="1" customWidth="1"/>
    <col min="12" max="13" width="11.42578125" style="1"/>
    <col min="14" max="14" width="20.42578125" style="1" customWidth="1"/>
    <col min="15" max="16384" width="11.42578125" style="1"/>
  </cols>
  <sheetData>
    <row r="1" spans="1:17" ht="6" customHeight="1" x14ac:dyDescent="0.2">
      <c r="A1" s="102"/>
      <c r="B1" s="19"/>
      <c r="C1" s="20"/>
      <c r="D1" s="20"/>
      <c r="E1" s="20"/>
      <c r="F1" s="20"/>
      <c r="G1" s="20"/>
      <c r="H1" s="20"/>
      <c r="I1" s="20"/>
      <c r="J1" s="20"/>
      <c r="K1" s="103"/>
    </row>
    <row r="2" spans="1:17" x14ac:dyDescent="0.2">
      <c r="A2" s="104"/>
      <c r="B2" s="96" t="s">
        <v>0</v>
      </c>
      <c r="C2" s="97"/>
      <c r="D2" s="98"/>
      <c r="E2" s="98"/>
      <c r="F2" s="98"/>
      <c r="G2" s="99"/>
      <c r="H2" s="99"/>
      <c r="I2" s="99"/>
      <c r="J2" s="99"/>
      <c r="K2" s="105"/>
      <c r="L2" s="3"/>
      <c r="M2" s="3"/>
      <c r="N2" s="3"/>
      <c r="O2" s="3"/>
      <c r="P2" s="3"/>
    </row>
    <row r="3" spans="1:17" x14ac:dyDescent="0.2">
      <c r="A3" s="104"/>
      <c r="B3" s="83"/>
      <c r="C3" s="5"/>
      <c r="D3" s="6"/>
      <c r="E3" s="6"/>
      <c r="F3" s="6"/>
      <c r="G3" s="3"/>
      <c r="H3" s="3"/>
      <c r="I3" s="3"/>
      <c r="J3" s="3"/>
      <c r="K3" s="105"/>
      <c r="L3" s="3"/>
      <c r="M3" s="21" t="s">
        <v>55</v>
      </c>
      <c r="N3" s="3"/>
      <c r="O3" s="3"/>
      <c r="P3" s="22">
        <v>5</v>
      </c>
      <c r="Q3" s="3"/>
    </row>
    <row r="4" spans="1:17" x14ac:dyDescent="0.2">
      <c r="A4" s="104"/>
      <c r="B4" s="83" t="s">
        <v>1</v>
      </c>
      <c r="C4" s="7" t="str">
        <f>Januar!C4</f>
        <v>Muster</v>
      </c>
      <c r="D4" s="8"/>
      <c r="E4" s="9"/>
      <c r="F4" s="6"/>
      <c r="G4" s="24" t="s">
        <v>2</v>
      </c>
      <c r="H4" s="24"/>
      <c r="I4" s="10" t="str">
        <f>Januar!I4</f>
        <v>Hans</v>
      </c>
      <c r="J4" s="11"/>
      <c r="K4" s="105"/>
      <c r="L4" s="3"/>
      <c r="M4" s="24" t="s">
        <v>7</v>
      </c>
      <c r="N4" s="24"/>
      <c r="O4" s="24"/>
      <c r="P4" s="25" t="s">
        <v>8</v>
      </c>
      <c r="Q4" s="12"/>
    </row>
    <row r="5" spans="1:17" x14ac:dyDescent="0.2">
      <c r="A5" s="104"/>
      <c r="B5" s="83"/>
      <c r="C5" s="5"/>
      <c r="D5" s="6"/>
      <c r="E5" s="6"/>
      <c r="F5" s="6"/>
      <c r="G5" s="3"/>
      <c r="H5" s="3"/>
      <c r="I5" s="3"/>
      <c r="J5" s="3"/>
      <c r="K5" s="105"/>
      <c r="L5" s="3"/>
      <c r="M5" s="28" t="s">
        <v>9</v>
      </c>
      <c r="N5" s="29"/>
      <c r="O5" s="29" t="s">
        <v>77</v>
      </c>
      <c r="P5" s="30"/>
    </row>
    <row r="6" spans="1:17" x14ac:dyDescent="0.2">
      <c r="A6" s="104"/>
      <c r="B6" s="96" t="s">
        <v>3</v>
      </c>
      <c r="C6" s="98"/>
      <c r="D6" s="98"/>
      <c r="E6" s="98"/>
      <c r="F6" s="98"/>
      <c r="G6" s="98"/>
      <c r="H6" s="98"/>
      <c r="I6" s="98"/>
      <c r="J6" s="98"/>
      <c r="K6" s="105"/>
      <c r="L6" s="12"/>
      <c r="M6" s="31" t="s">
        <v>10</v>
      </c>
      <c r="N6" s="32"/>
      <c r="O6" s="32" t="s">
        <v>78</v>
      </c>
      <c r="P6" s="33"/>
    </row>
    <row r="7" spans="1:17" x14ac:dyDescent="0.2">
      <c r="A7" s="104"/>
      <c r="B7" s="83"/>
      <c r="C7" s="2"/>
      <c r="D7" s="2"/>
      <c r="E7" s="6"/>
      <c r="F7" s="6"/>
      <c r="G7" s="6"/>
      <c r="H7" s="6"/>
      <c r="I7" s="6"/>
      <c r="J7" s="6"/>
      <c r="K7" s="105"/>
      <c r="L7" s="12"/>
      <c r="M7" s="35" t="s">
        <v>13</v>
      </c>
      <c r="N7" s="36"/>
      <c r="O7" s="36" t="s">
        <v>79</v>
      </c>
      <c r="P7" s="37"/>
    </row>
    <row r="8" spans="1:17" x14ac:dyDescent="0.2">
      <c r="A8" s="104"/>
      <c r="B8" s="83" t="s">
        <v>1</v>
      </c>
      <c r="C8" s="13" t="str">
        <f>Januar!C8</f>
        <v>Meier</v>
      </c>
      <c r="D8" s="14"/>
      <c r="E8" s="15"/>
      <c r="F8" s="6"/>
      <c r="G8" s="83" t="s">
        <v>4</v>
      </c>
      <c r="H8" s="83"/>
      <c r="I8" s="10">
        <f>Januar!I8</f>
        <v>756</v>
      </c>
      <c r="J8" s="11"/>
      <c r="K8" s="105"/>
      <c r="L8" s="3"/>
      <c r="M8" s="21" t="s">
        <v>15</v>
      </c>
      <c r="N8" s="21"/>
      <c r="O8" s="39"/>
      <c r="P8" s="40" t="s">
        <v>12</v>
      </c>
    </row>
    <row r="9" spans="1:17" x14ac:dyDescent="0.2">
      <c r="A9" s="104"/>
      <c r="B9" s="83"/>
      <c r="C9" s="6"/>
      <c r="D9" s="6"/>
      <c r="E9" s="6"/>
      <c r="F9" s="6"/>
      <c r="G9" s="83"/>
      <c r="H9" s="83"/>
      <c r="I9" s="6"/>
      <c r="J9" s="6"/>
      <c r="K9" s="105"/>
      <c r="M9" s="41" t="s">
        <v>16</v>
      </c>
      <c r="N9" s="42"/>
      <c r="O9" s="43" t="s">
        <v>17</v>
      </c>
      <c r="P9" s="44">
        <v>3.5</v>
      </c>
    </row>
    <row r="10" spans="1:17" x14ac:dyDescent="0.2">
      <c r="A10" s="104"/>
      <c r="B10" s="83" t="s">
        <v>2</v>
      </c>
      <c r="C10" s="13" t="str">
        <f>Januar!C10</f>
        <v>Max</v>
      </c>
      <c r="D10" s="14"/>
      <c r="E10" s="15"/>
      <c r="F10" s="6"/>
      <c r="G10" s="83" t="s">
        <v>5</v>
      </c>
      <c r="H10" s="83"/>
      <c r="I10" s="16">
        <f>Januar!I10</f>
        <v>0</v>
      </c>
      <c r="J10" s="17"/>
      <c r="K10" s="105"/>
      <c r="M10" s="46" t="s">
        <v>19</v>
      </c>
      <c r="N10" s="47"/>
      <c r="O10" s="48" t="s">
        <v>17</v>
      </c>
      <c r="P10" s="49">
        <v>10</v>
      </c>
    </row>
    <row r="11" spans="1:17" x14ac:dyDescent="0.2">
      <c r="A11" s="104"/>
      <c r="B11" s="4"/>
      <c r="C11" s="6"/>
      <c r="D11" s="6"/>
      <c r="E11" s="6"/>
      <c r="F11" s="6"/>
      <c r="G11" s="6"/>
      <c r="H11" s="6"/>
      <c r="I11" s="6"/>
      <c r="J11" s="6"/>
      <c r="K11" s="105"/>
      <c r="M11" s="51" t="s">
        <v>20</v>
      </c>
      <c r="N11" s="52"/>
      <c r="O11" s="48" t="s">
        <v>17</v>
      </c>
      <c r="P11" s="53">
        <v>8</v>
      </c>
    </row>
    <row r="12" spans="1:17" x14ac:dyDescent="0.2">
      <c r="A12" s="104"/>
      <c r="B12" s="19"/>
      <c r="C12" s="20"/>
      <c r="D12" s="20"/>
      <c r="E12" s="20"/>
      <c r="F12" s="20"/>
      <c r="G12" s="20"/>
      <c r="H12" s="20"/>
      <c r="I12" s="20"/>
      <c r="J12" s="20"/>
      <c r="K12" s="105"/>
      <c r="M12" s="51"/>
      <c r="N12" s="52"/>
      <c r="O12" s="48"/>
      <c r="P12" s="54"/>
    </row>
    <row r="13" spans="1:17" ht="23.25" x14ac:dyDescent="0.35">
      <c r="A13" s="104"/>
      <c r="B13" s="92" t="s">
        <v>82</v>
      </c>
      <c r="C13" s="92" t="s">
        <v>6</v>
      </c>
      <c r="D13" s="3"/>
      <c r="E13" s="3"/>
      <c r="F13" s="92"/>
      <c r="G13" s="92"/>
      <c r="H13" s="93">
        <v>2</v>
      </c>
      <c r="I13" s="92" t="s">
        <v>89</v>
      </c>
      <c r="J13" s="6"/>
      <c r="K13" s="105"/>
      <c r="M13" s="55" t="s">
        <v>21</v>
      </c>
      <c r="N13" s="56"/>
      <c r="O13" s="57" t="s">
        <v>17</v>
      </c>
      <c r="P13" s="58">
        <v>11.5</v>
      </c>
      <c r="Q13" s="12"/>
    </row>
    <row r="14" spans="1:17" ht="23.25" x14ac:dyDescent="0.35">
      <c r="A14" s="104"/>
      <c r="B14" s="4"/>
      <c r="C14" s="23"/>
      <c r="F14" s="26"/>
      <c r="G14" s="3"/>
      <c r="H14" s="3"/>
      <c r="I14" s="27"/>
      <c r="J14" s="6"/>
      <c r="K14" s="105"/>
      <c r="M14" s="21" t="s">
        <v>23</v>
      </c>
      <c r="N14" s="21"/>
      <c r="O14" s="21"/>
      <c r="P14" s="40" t="s">
        <v>24</v>
      </c>
    </row>
    <row r="15" spans="1:17" x14ac:dyDescent="0.2">
      <c r="A15" s="104"/>
      <c r="B15" s="4"/>
      <c r="C15" s="6"/>
      <c r="D15" s="6"/>
      <c r="E15" s="6"/>
      <c r="F15" s="6"/>
      <c r="G15" s="6"/>
      <c r="H15" s="6"/>
      <c r="I15" s="6"/>
      <c r="J15" s="6"/>
      <c r="K15" s="105"/>
      <c r="M15" s="28" t="s">
        <v>56</v>
      </c>
      <c r="N15" s="60" t="s">
        <v>26</v>
      </c>
      <c r="O15" s="61" t="s">
        <v>27</v>
      </c>
      <c r="P15" s="114">
        <v>5.3</v>
      </c>
    </row>
    <row r="16" spans="1:17" x14ac:dyDescent="0.2">
      <c r="A16" s="104"/>
      <c r="B16" s="83" t="s">
        <v>11</v>
      </c>
      <c r="C16" s="6"/>
      <c r="D16" s="6"/>
      <c r="E16" s="6"/>
      <c r="F16" s="6"/>
      <c r="G16" s="6"/>
      <c r="H16" s="6"/>
      <c r="I16" s="34" t="s">
        <v>12</v>
      </c>
      <c r="J16" s="6"/>
      <c r="K16" s="105"/>
      <c r="M16" s="31" t="s">
        <v>57</v>
      </c>
      <c r="N16" s="62"/>
      <c r="O16" s="113" t="s">
        <v>72</v>
      </c>
      <c r="P16" s="63">
        <v>1.1000000000000001</v>
      </c>
    </row>
    <row r="17" spans="1:17" x14ac:dyDescent="0.2">
      <c r="A17" s="104"/>
      <c r="B17" s="83"/>
      <c r="C17" s="6" t="s">
        <v>14</v>
      </c>
      <c r="D17" s="6"/>
      <c r="E17" s="6"/>
      <c r="F17" s="6"/>
      <c r="G17" s="6"/>
      <c r="H17" s="6"/>
      <c r="I17" s="38">
        <v>1300</v>
      </c>
      <c r="J17" s="6"/>
      <c r="K17" s="105"/>
      <c r="M17" s="46" t="s">
        <v>30</v>
      </c>
      <c r="N17" s="47"/>
      <c r="O17" s="65" t="s">
        <v>31</v>
      </c>
      <c r="P17" s="66">
        <v>1.607</v>
      </c>
    </row>
    <row r="18" spans="1:17" x14ac:dyDescent="0.2">
      <c r="A18" s="104"/>
      <c r="B18" s="83"/>
      <c r="C18" s="6"/>
      <c r="D18" s="6"/>
      <c r="E18" s="6"/>
      <c r="F18" s="6"/>
      <c r="G18" s="6"/>
      <c r="H18" s="6"/>
      <c r="I18" s="6"/>
      <c r="J18" s="6"/>
      <c r="K18" s="105"/>
      <c r="M18" s="51" t="s">
        <v>33</v>
      </c>
      <c r="N18" s="52"/>
      <c r="O18" s="67" t="s">
        <v>27</v>
      </c>
      <c r="P18" s="115">
        <v>0.5</v>
      </c>
    </row>
    <row r="19" spans="1:17" x14ac:dyDescent="0.2">
      <c r="A19" s="104"/>
      <c r="B19" s="83"/>
      <c r="C19" s="18" t="s">
        <v>18</v>
      </c>
      <c r="D19" s="6"/>
      <c r="E19" s="6"/>
      <c r="F19" s="6"/>
      <c r="G19" s="6"/>
      <c r="H19" s="6"/>
      <c r="I19" s="45">
        <f>SUM(I13:I18)</f>
        <v>1300</v>
      </c>
      <c r="J19" s="6"/>
      <c r="K19" s="105"/>
      <c r="M19" s="51"/>
      <c r="N19" s="52"/>
      <c r="O19" s="52"/>
      <c r="P19" s="68"/>
    </row>
    <row r="20" spans="1:17" x14ac:dyDescent="0.2">
      <c r="A20" s="104"/>
      <c r="B20" s="83"/>
      <c r="C20" s="6"/>
      <c r="D20" s="6"/>
      <c r="E20" s="6"/>
      <c r="F20" s="6"/>
      <c r="G20" s="6"/>
      <c r="H20" s="6"/>
      <c r="I20" s="50"/>
      <c r="J20" s="6"/>
      <c r="K20" s="105"/>
      <c r="M20" s="55" t="s">
        <v>58</v>
      </c>
      <c r="N20" s="56"/>
      <c r="O20" s="56" t="s">
        <v>36</v>
      </c>
      <c r="P20" s="69"/>
      <c r="Q20" s="70"/>
    </row>
    <row r="21" spans="1:17" x14ac:dyDescent="0.2">
      <c r="A21" s="104"/>
      <c r="J21" s="6"/>
      <c r="K21" s="105"/>
      <c r="M21" s="21" t="s">
        <v>38</v>
      </c>
      <c r="N21" s="21"/>
      <c r="O21" s="21"/>
      <c r="P21" s="40" t="s">
        <v>12</v>
      </c>
      <c r="Q21" s="70"/>
    </row>
    <row r="22" spans="1:17" x14ac:dyDescent="0.2">
      <c r="A22" s="104"/>
      <c r="J22" s="6"/>
      <c r="K22" s="105"/>
      <c r="M22" s="41" t="s">
        <v>59</v>
      </c>
      <c r="N22" s="42" t="s">
        <v>60</v>
      </c>
      <c r="O22" s="71">
        <f>P9</f>
        <v>3.5</v>
      </c>
      <c r="P22" s="72">
        <f>21.2*O22</f>
        <v>74.2</v>
      </c>
      <c r="Q22" s="70"/>
    </row>
    <row r="23" spans="1:17" x14ac:dyDescent="0.2">
      <c r="A23" s="104"/>
      <c r="B23" s="83" t="s">
        <v>22</v>
      </c>
      <c r="C23" s="6"/>
      <c r="D23" s="6"/>
      <c r="E23" s="6"/>
      <c r="F23" s="6"/>
      <c r="G23" s="6"/>
      <c r="H23" s="6"/>
      <c r="I23" s="6"/>
      <c r="J23" s="6"/>
      <c r="K23" s="105"/>
      <c r="M23" s="31" t="s">
        <v>19</v>
      </c>
      <c r="N23" s="62" t="s">
        <v>61</v>
      </c>
      <c r="O23" s="73">
        <f>P10</f>
        <v>10</v>
      </c>
      <c r="P23" s="74">
        <f>17.5*O23</f>
        <v>175</v>
      </c>
      <c r="Q23" s="70"/>
    </row>
    <row r="24" spans="1:17" x14ac:dyDescent="0.2">
      <c r="A24" s="104"/>
      <c r="B24" s="83"/>
      <c r="C24" s="6" t="s">
        <v>25</v>
      </c>
      <c r="D24" s="6"/>
      <c r="E24" s="6"/>
      <c r="F24" s="6"/>
      <c r="G24" s="64">
        <f>P15</f>
        <v>5.3</v>
      </c>
      <c r="H24" s="59" t="s">
        <v>24</v>
      </c>
      <c r="I24" s="50">
        <f>ROUND(2*(I17*P15%),1)/2</f>
        <v>68.900000000000006</v>
      </c>
      <c r="J24" s="6"/>
      <c r="K24" s="105"/>
      <c r="M24" s="31" t="s">
        <v>40</v>
      </c>
      <c r="N24" s="62" t="s">
        <v>62</v>
      </c>
      <c r="O24" s="73">
        <f>P11</f>
        <v>8</v>
      </c>
      <c r="P24" s="74">
        <f>21.2*O24</f>
        <v>169.6</v>
      </c>
      <c r="Q24" s="70"/>
    </row>
    <row r="25" spans="1:17" x14ac:dyDescent="0.2">
      <c r="A25" s="104"/>
      <c r="B25" s="83"/>
      <c r="C25" s="6" t="s">
        <v>28</v>
      </c>
      <c r="D25" s="6"/>
      <c r="E25" s="6"/>
      <c r="F25" s="6"/>
      <c r="G25" s="59">
        <f>P16</f>
        <v>1.1000000000000001</v>
      </c>
      <c r="H25" s="59" t="s">
        <v>24</v>
      </c>
      <c r="I25" s="50">
        <f>ROUND(2*(I19*P16%),1)/2</f>
        <v>14.3</v>
      </c>
      <c r="J25" s="6"/>
      <c r="K25" s="105"/>
      <c r="M25" s="31" t="s">
        <v>42</v>
      </c>
      <c r="N25" s="62"/>
      <c r="O25" s="62"/>
      <c r="P25" s="33">
        <f>SUM(P22:P24)</f>
        <v>418.79999999999995</v>
      </c>
      <c r="Q25" s="70"/>
    </row>
    <row r="26" spans="1:17" x14ac:dyDescent="0.2">
      <c r="A26" s="104"/>
      <c r="B26" s="83"/>
      <c r="C26" s="6" t="s">
        <v>29</v>
      </c>
      <c r="D26" s="6"/>
      <c r="E26" s="6"/>
      <c r="F26" s="6"/>
      <c r="G26" s="64">
        <f>P17</f>
        <v>1.607</v>
      </c>
      <c r="H26" s="59" t="s">
        <v>24</v>
      </c>
      <c r="I26" s="50">
        <f>ROUND(2*(I19*P17%),1)/2</f>
        <v>20.9</v>
      </c>
      <c r="J26" s="6"/>
      <c r="K26" s="105"/>
      <c r="M26" s="31"/>
      <c r="N26" s="62"/>
      <c r="O26" s="62"/>
      <c r="P26" s="33"/>
      <c r="Q26" s="70"/>
    </row>
    <row r="27" spans="1:17" x14ac:dyDescent="0.2">
      <c r="A27" s="104"/>
      <c r="B27" s="83"/>
      <c r="C27" s="6" t="s">
        <v>32</v>
      </c>
      <c r="D27" s="6"/>
      <c r="E27" s="6"/>
      <c r="F27" s="6"/>
      <c r="G27" s="64">
        <f>P18</f>
        <v>0.5</v>
      </c>
      <c r="H27" s="59" t="s">
        <v>24</v>
      </c>
      <c r="I27" s="50">
        <f>ROUND(2*(I19*P18%),1)/2</f>
        <v>6.5</v>
      </c>
      <c r="J27" s="6"/>
      <c r="K27" s="105"/>
      <c r="M27" s="76" t="s">
        <v>21</v>
      </c>
      <c r="N27" s="77" t="s">
        <v>43</v>
      </c>
      <c r="O27" s="78">
        <f>P13</f>
        <v>11.5</v>
      </c>
      <c r="P27" s="79">
        <f>30*O27</f>
        <v>345</v>
      </c>
      <c r="Q27" s="70"/>
    </row>
    <row r="28" spans="1:17" x14ac:dyDescent="0.2">
      <c r="A28" s="104"/>
      <c r="B28" s="83"/>
      <c r="C28" s="6" t="s">
        <v>34</v>
      </c>
      <c r="D28" s="6"/>
      <c r="E28" s="6"/>
      <c r="F28" s="6"/>
      <c r="G28" s="6"/>
      <c r="H28" s="6"/>
      <c r="I28" s="50">
        <v>0</v>
      </c>
      <c r="J28" s="6"/>
      <c r="K28" s="105"/>
      <c r="M28" s="21" t="s">
        <v>45</v>
      </c>
      <c r="N28" s="21"/>
      <c r="O28" s="21"/>
      <c r="P28" s="80" t="s">
        <v>12</v>
      </c>
      <c r="Q28" s="70"/>
    </row>
    <row r="29" spans="1:17" x14ac:dyDescent="0.2">
      <c r="A29" s="104"/>
      <c r="B29" s="83"/>
      <c r="C29" s="6" t="s">
        <v>35</v>
      </c>
      <c r="D29" s="6"/>
      <c r="E29" s="6"/>
      <c r="F29" s="6"/>
      <c r="G29" s="6"/>
      <c r="H29" s="6"/>
      <c r="I29" s="50">
        <f>IF(P3=5,IF(H13=3,P39,P25),IF(H13=3,P46,P32))</f>
        <v>418.79999999999995</v>
      </c>
      <c r="J29" s="50"/>
      <c r="K29" s="105"/>
      <c r="M29" s="41" t="s">
        <v>59</v>
      </c>
      <c r="N29" s="42" t="s">
        <v>63</v>
      </c>
      <c r="O29" s="71">
        <f>P9</f>
        <v>3.5</v>
      </c>
      <c r="P29" s="72">
        <f>21.7*O29</f>
        <v>75.95</v>
      </c>
      <c r="Q29" s="70"/>
    </row>
    <row r="30" spans="1:17" x14ac:dyDescent="0.2">
      <c r="A30" s="104"/>
      <c r="B30" s="83"/>
      <c r="C30" s="6" t="s">
        <v>37</v>
      </c>
      <c r="D30" s="6"/>
      <c r="E30" s="6"/>
      <c r="F30" s="6"/>
      <c r="G30" s="6"/>
      <c r="H30" s="6"/>
      <c r="I30" s="50">
        <f>IF(H13=3,P41,P27)</f>
        <v>345</v>
      </c>
      <c r="J30" s="6"/>
      <c r="K30" s="105"/>
      <c r="M30" s="31" t="s">
        <v>19</v>
      </c>
      <c r="N30" s="62" t="s">
        <v>64</v>
      </c>
      <c r="O30" s="73">
        <f>P10</f>
        <v>10</v>
      </c>
      <c r="P30" s="74">
        <f>18*O30</f>
        <v>180</v>
      </c>
      <c r="Q30" s="70"/>
    </row>
    <row r="31" spans="1:17" x14ac:dyDescent="0.2">
      <c r="A31" s="104"/>
      <c r="B31" s="83"/>
      <c r="J31" s="6"/>
      <c r="K31" s="105"/>
      <c r="M31" s="31" t="s">
        <v>40</v>
      </c>
      <c r="N31" s="62" t="s">
        <v>65</v>
      </c>
      <c r="O31" s="73">
        <f>P11</f>
        <v>8</v>
      </c>
      <c r="P31" s="74">
        <f>21.7*O31</f>
        <v>173.6</v>
      </c>
      <c r="Q31" s="70"/>
    </row>
    <row r="32" spans="1:17" x14ac:dyDescent="0.2">
      <c r="A32" s="104"/>
      <c r="B32" s="83"/>
      <c r="C32" s="18" t="s">
        <v>39</v>
      </c>
      <c r="D32" s="6"/>
      <c r="E32" s="6"/>
      <c r="F32" s="6"/>
      <c r="G32" s="6"/>
      <c r="H32" s="6"/>
      <c r="I32" s="50">
        <f>SUM(I24:I30)</f>
        <v>874.4</v>
      </c>
      <c r="J32" s="50"/>
      <c r="K32" s="105"/>
      <c r="L32" s="3"/>
      <c r="M32" s="31" t="s">
        <v>42</v>
      </c>
      <c r="N32" s="62"/>
      <c r="O32" s="62"/>
      <c r="P32" s="33">
        <f>SUM(P29:P31)</f>
        <v>429.54999999999995</v>
      </c>
      <c r="Q32" s="70"/>
    </row>
    <row r="33" spans="1:18" x14ac:dyDescent="0.2">
      <c r="A33" s="104"/>
      <c r="B33" s="83"/>
      <c r="J33" s="6"/>
      <c r="K33" s="105"/>
      <c r="L33" s="3"/>
      <c r="M33" s="31"/>
      <c r="N33" s="62"/>
      <c r="O33" s="62"/>
      <c r="P33" s="33"/>
      <c r="Q33" s="70"/>
    </row>
    <row r="34" spans="1:18" x14ac:dyDescent="0.2">
      <c r="A34" s="104"/>
      <c r="B34" s="83"/>
      <c r="C34" s="18" t="s">
        <v>41</v>
      </c>
      <c r="D34" s="6"/>
      <c r="E34" s="6"/>
      <c r="F34" s="6"/>
      <c r="G34" s="6"/>
      <c r="H34" s="6"/>
      <c r="I34" s="75">
        <f>ROUND(2*(I19-I32)/2,1)</f>
        <v>425.6</v>
      </c>
      <c r="J34" s="6"/>
      <c r="K34" s="105"/>
      <c r="L34" s="3"/>
      <c r="M34" s="76" t="s">
        <v>21</v>
      </c>
      <c r="N34" s="77" t="s">
        <v>47</v>
      </c>
      <c r="O34" s="78">
        <f>P13</f>
        <v>11.5</v>
      </c>
      <c r="P34" s="79">
        <f>30*O34</f>
        <v>345</v>
      </c>
    </row>
    <row r="35" spans="1:18" x14ac:dyDescent="0.2">
      <c r="A35" s="104"/>
      <c r="J35" s="6"/>
      <c r="K35" s="105"/>
      <c r="L35" s="3"/>
      <c r="M35" s="21" t="s">
        <v>48</v>
      </c>
      <c r="N35" s="21"/>
      <c r="O35" s="21"/>
      <c r="P35" s="80" t="s">
        <v>12</v>
      </c>
    </row>
    <row r="36" spans="1:18" x14ac:dyDescent="0.2">
      <c r="A36" s="104"/>
      <c r="J36" s="6"/>
      <c r="K36" s="105"/>
      <c r="L36" s="3"/>
      <c r="M36" s="41" t="s">
        <v>50</v>
      </c>
      <c r="N36" s="42" t="s">
        <v>62</v>
      </c>
      <c r="O36" s="71">
        <f>P9</f>
        <v>3.5</v>
      </c>
      <c r="P36" s="72">
        <f>21.2*O36</f>
        <v>74.2</v>
      </c>
    </row>
    <row r="37" spans="1:18" x14ac:dyDescent="0.2">
      <c r="A37" s="104"/>
      <c r="B37" s="101" t="s">
        <v>44</v>
      </c>
      <c r="J37" s="6"/>
      <c r="K37" s="105"/>
      <c r="L37" s="3"/>
      <c r="M37" s="31" t="s">
        <v>19</v>
      </c>
      <c r="N37" s="62" t="s">
        <v>66</v>
      </c>
      <c r="O37" s="73">
        <f>P10</f>
        <v>10</v>
      </c>
      <c r="P37" s="74">
        <f>13*O37</f>
        <v>130</v>
      </c>
    </row>
    <row r="38" spans="1:18" x14ac:dyDescent="0.2">
      <c r="A38" s="104"/>
      <c r="B38" s="83"/>
      <c r="C38" s="1" t="s">
        <v>46</v>
      </c>
      <c r="J38" s="6"/>
      <c r="K38" s="105"/>
      <c r="L38" s="3"/>
      <c r="M38" s="31" t="s">
        <v>40</v>
      </c>
      <c r="N38" s="62" t="s">
        <v>62</v>
      </c>
      <c r="O38" s="73">
        <f>P11</f>
        <v>8</v>
      </c>
      <c r="P38" s="74">
        <f>21.2*O38</f>
        <v>169.6</v>
      </c>
    </row>
    <row r="39" spans="1:18" x14ac:dyDescent="0.2">
      <c r="A39" s="104"/>
      <c r="B39" s="26"/>
      <c r="C39" s="81"/>
      <c r="D39" s="81"/>
      <c r="E39" s="81"/>
      <c r="F39" s="81"/>
      <c r="G39" s="81"/>
      <c r="H39" s="6"/>
      <c r="I39" s="82"/>
      <c r="J39" s="6"/>
      <c r="K39" s="105"/>
      <c r="L39" s="3"/>
      <c r="M39" s="31" t="s">
        <v>42</v>
      </c>
      <c r="N39" s="62"/>
      <c r="O39" s="62"/>
      <c r="P39" s="33">
        <f>SUM(P36:P38)</f>
        <v>373.79999999999995</v>
      </c>
    </row>
    <row r="40" spans="1:18" x14ac:dyDescent="0.2">
      <c r="A40" s="104"/>
      <c r="B40" s="26"/>
      <c r="C40" s="81"/>
      <c r="D40" s="81"/>
      <c r="E40" s="81"/>
      <c r="F40" s="81"/>
      <c r="G40" s="81"/>
      <c r="H40" s="6"/>
      <c r="I40" s="82"/>
      <c r="J40" s="6"/>
      <c r="K40" s="105"/>
      <c r="L40" s="3"/>
      <c r="M40" s="31"/>
      <c r="N40" s="62"/>
      <c r="O40" s="62"/>
      <c r="P40" s="74"/>
    </row>
    <row r="41" spans="1:18" x14ac:dyDescent="0.2">
      <c r="A41" s="104"/>
      <c r="B41" s="83"/>
      <c r="C41" s="18"/>
      <c r="D41" s="6"/>
      <c r="E41" s="6"/>
      <c r="F41" s="6"/>
      <c r="G41" s="6"/>
      <c r="H41" s="6"/>
      <c r="I41" s="75"/>
      <c r="J41" s="6"/>
      <c r="K41" s="105"/>
      <c r="L41" s="3"/>
      <c r="M41" s="76" t="s">
        <v>21</v>
      </c>
      <c r="N41" s="77" t="s">
        <v>43</v>
      </c>
      <c r="O41" s="78">
        <f>P13</f>
        <v>11.5</v>
      </c>
      <c r="P41" s="79">
        <f>30*O41</f>
        <v>345</v>
      </c>
    </row>
    <row r="42" spans="1:18" x14ac:dyDescent="0.2">
      <c r="A42" s="104"/>
      <c r="B42" s="83"/>
      <c r="C42" s="6"/>
      <c r="D42" s="6"/>
      <c r="E42" s="6"/>
      <c r="F42" s="6"/>
      <c r="G42" s="6"/>
      <c r="H42" s="6"/>
      <c r="I42" s="6"/>
      <c r="J42" s="6"/>
      <c r="K42" s="105"/>
      <c r="L42" s="3"/>
      <c r="M42" s="21" t="s">
        <v>52</v>
      </c>
      <c r="N42" s="21"/>
      <c r="O42" s="21"/>
      <c r="P42" s="80" t="s">
        <v>12</v>
      </c>
    </row>
    <row r="43" spans="1:18" x14ac:dyDescent="0.2">
      <c r="A43" s="104"/>
      <c r="B43" s="83"/>
      <c r="C43" s="6"/>
      <c r="D43" s="6"/>
      <c r="E43" s="6"/>
      <c r="F43" s="6"/>
      <c r="G43" s="6"/>
      <c r="H43" s="6"/>
      <c r="I43" s="6"/>
      <c r="J43" s="6"/>
      <c r="K43" s="105"/>
      <c r="L43" s="3"/>
      <c r="M43" s="41" t="s">
        <v>50</v>
      </c>
      <c r="N43" s="42" t="s">
        <v>65</v>
      </c>
      <c r="O43" s="71">
        <f>P9</f>
        <v>3.5</v>
      </c>
      <c r="P43" s="72">
        <f>21.7*O43</f>
        <v>75.95</v>
      </c>
    </row>
    <row r="44" spans="1:18" x14ac:dyDescent="0.2">
      <c r="A44" s="104"/>
      <c r="B44" s="83"/>
      <c r="C44" s="6"/>
      <c r="D44" s="6"/>
      <c r="E44" s="6"/>
      <c r="F44" s="6"/>
      <c r="G44" s="6"/>
      <c r="H44" s="6"/>
      <c r="I44" s="6"/>
      <c r="J44" s="6"/>
      <c r="K44" s="105"/>
      <c r="L44" s="3"/>
      <c r="M44" s="31" t="s">
        <v>19</v>
      </c>
      <c r="N44" s="62" t="s">
        <v>67</v>
      </c>
      <c r="O44" s="73">
        <f>P10</f>
        <v>10</v>
      </c>
      <c r="P44" s="74">
        <f>13.5*O44</f>
        <v>135</v>
      </c>
    </row>
    <row r="45" spans="1:18" ht="16.5" thickBot="1" x14ac:dyDescent="0.3">
      <c r="A45" s="104"/>
      <c r="B45" s="94" t="s">
        <v>49</v>
      </c>
      <c r="C45" s="6"/>
      <c r="D45" s="6"/>
      <c r="E45" s="6"/>
      <c r="F45" s="6"/>
      <c r="G45" s="34" t="s">
        <v>12</v>
      </c>
      <c r="H45" s="6"/>
      <c r="I45" s="95">
        <f>I34+I39</f>
        <v>425.6</v>
      </c>
      <c r="J45" s="6"/>
      <c r="K45" s="105"/>
      <c r="L45" s="3"/>
      <c r="M45" s="31" t="s">
        <v>40</v>
      </c>
      <c r="N45" s="62" t="s">
        <v>65</v>
      </c>
      <c r="O45" s="73">
        <f>P11</f>
        <v>8</v>
      </c>
      <c r="P45" s="74">
        <f>21.7*O45</f>
        <v>173.6</v>
      </c>
    </row>
    <row r="46" spans="1:18" ht="13.5" thickTop="1" x14ac:dyDescent="0.2">
      <c r="A46" s="104"/>
      <c r="B46" s="83"/>
      <c r="C46" s="6"/>
      <c r="D46" s="6"/>
      <c r="E46" s="6"/>
      <c r="F46" s="6"/>
      <c r="G46" s="6"/>
      <c r="H46" s="6"/>
      <c r="I46" s="3"/>
      <c r="J46" s="6"/>
      <c r="K46" s="105"/>
      <c r="L46" s="3"/>
      <c r="M46" s="31" t="s">
        <v>42</v>
      </c>
      <c r="N46" s="62"/>
      <c r="O46" s="62"/>
      <c r="P46" s="33">
        <f>SUM(P43:P45)</f>
        <v>384.54999999999995</v>
      </c>
      <c r="Q46" s="89"/>
      <c r="R46" s="88"/>
    </row>
    <row r="47" spans="1:18" x14ac:dyDescent="0.2">
      <c r="A47" s="104"/>
      <c r="B47" s="26"/>
      <c r="C47" s="6"/>
      <c r="D47" s="6"/>
      <c r="E47" s="6"/>
      <c r="F47" s="6"/>
      <c r="G47" s="6"/>
      <c r="H47" s="6"/>
      <c r="I47" s="6"/>
      <c r="J47" s="6"/>
      <c r="K47" s="105"/>
      <c r="M47" s="31"/>
      <c r="N47" s="62"/>
      <c r="O47" s="62"/>
      <c r="P47" s="74"/>
    </row>
    <row r="48" spans="1:18" x14ac:dyDescent="0.2">
      <c r="A48" s="104"/>
      <c r="B48" s="83"/>
      <c r="C48" s="6"/>
      <c r="D48" s="6"/>
      <c r="E48" s="6"/>
      <c r="F48" s="6"/>
      <c r="G48" s="6"/>
      <c r="H48" s="6"/>
      <c r="I48" s="6"/>
      <c r="J48" s="6"/>
      <c r="K48" s="105"/>
      <c r="M48" s="76" t="s">
        <v>21</v>
      </c>
      <c r="N48" s="77" t="s">
        <v>43</v>
      </c>
      <c r="O48" s="78">
        <f>P13</f>
        <v>11.5</v>
      </c>
      <c r="P48" s="79">
        <f>30*O48</f>
        <v>345</v>
      </c>
    </row>
    <row r="49" spans="1:13" x14ac:dyDescent="0.2">
      <c r="A49" s="104"/>
      <c r="B49" s="83" t="s">
        <v>51</v>
      </c>
      <c r="C49" s="6"/>
      <c r="D49" s="18"/>
      <c r="E49" s="18"/>
      <c r="F49" s="100"/>
      <c r="G49" s="100"/>
      <c r="H49" s="100"/>
      <c r="I49" s="100"/>
      <c r="J49" s="6"/>
      <c r="K49" s="105"/>
    </row>
    <row r="50" spans="1:13" x14ac:dyDescent="0.2">
      <c r="A50" s="104"/>
      <c r="B50" s="83"/>
      <c r="C50" s="6"/>
      <c r="D50" s="6"/>
      <c r="E50" s="6"/>
      <c r="F50" s="6"/>
      <c r="G50" s="6"/>
      <c r="H50" s="6"/>
      <c r="I50" s="6"/>
      <c r="J50" s="6"/>
      <c r="K50" s="105"/>
      <c r="M50" s="1" t="s">
        <v>68</v>
      </c>
    </row>
    <row r="51" spans="1:13" ht="15" x14ac:dyDescent="0.2">
      <c r="A51" s="104"/>
      <c r="B51" s="83"/>
      <c r="C51" s="6"/>
      <c r="D51" s="6"/>
      <c r="E51" s="6"/>
      <c r="F51" s="6"/>
      <c r="G51" s="6"/>
      <c r="H51" s="6"/>
      <c r="I51" s="6"/>
      <c r="J51" s="6"/>
      <c r="K51" s="105"/>
      <c r="M51" s="1" t="s">
        <v>69</v>
      </c>
    </row>
    <row r="52" spans="1:13" ht="15" x14ac:dyDescent="0.2">
      <c r="A52" s="104"/>
      <c r="B52" s="83" t="s">
        <v>53</v>
      </c>
      <c r="C52" s="18"/>
      <c r="D52" s="18"/>
      <c r="E52" s="18"/>
      <c r="F52" s="84"/>
      <c r="G52" s="84"/>
      <c r="H52" s="84"/>
      <c r="I52" s="84"/>
      <c r="J52" s="6"/>
      <c r="K52" s="105"/>
      <c r="M52" s="90" t="s">
        <v>74</v>
      </c>
    </row>
    <row r="53" spans="1:13" ht="15" x14ac:dyDescent="0.2">
      <c r="A53" s="104"/>
      <c r="B53" s="83"/>
      <c r="C53" s="18"/>
      <c r="D53" s="18"/>
      <c r="E53" s="18"/>
      <c r="F53" s="18"/>
      <c r="G53" s="18"/>
      <c r="H53" s="18"/>
      <c r="I53" s="18"/>
      <c r="J53" s="6"/>
      <c r="K53" s="105"/>
      <c r="M53" s="90" t="s">
        <v>73</v>
      </c>
    </row>
    <row r="54" spans="1:13" x14ac:dyDescent="0.2">
      <c r="A54" s="104"/>
      <c r="B54" s="83"/>
      <c r="C54" s="18"/>
      <c r="D54" s="18"/>
      <c r="E54" s="18"/>
      <c r="F54" s="18"/>
      <c r="G54" s="18"/>
      <c r="H54" s="18"/>
      <c r="I54" s="18"/>
      <c r="J54" s="6"/>
      <c r="K54" s="105"/>
      <c r="M54" s="90" t="s">
        <v>70</v>
      </c>
    </row>
    <row r="55" spans="1:13" x14ac:dyDescent="0.2">
      <c r="A55" s="106"/>
      <c r="B55" s="83" t="s">
        <v>54</v>
      </c>
      <c r="C55" s="85"/>
      <c r="D55" s="85"/>
      <c r="E55" s="85"/>
      <c r="F55" s="86"/>
      <c r="G55" s="86"/>
      <c r="H55" s="86"/>
      <c r="I55" s="86"/>
      <c r="J55" s="87"/>
      <c r="K55" s="107"/>
      <c r="L55" s="88"/>
    </row>
    <row r="56" spans="1:13" x14ac:dyDescent="0.2">
      <c r="A56" s="104"/>
      <c r="B56" s="83"/>
      <c r="C56" s="6"/>
      <c r="D56" s="6"/>
      <c r="E56" s="6"/>
      <c r="F56" s="6"/>
      <c r="G56" s="6"/>
      <c r="H56" s="6"/>
      <c r="I56" s="6"/>
      <c r="K56" s="105"/>
    </row>
    <row r="57" spans="1:13" x14ac:dyDescent="0.2">
      <c r="A57" s="111"/>
      <c r="K57" s="112"/>
    </row>
    <row r="58" spans="1:13" x14ac:dyDescent="0.2">
      <c r="A58" s="108"/>
      <c r="B58" s="91"/>
      <c r="C58" s="109" t="s">
        <v>71</v>
      </c>
      <c r="D58" s="109"/>
      <c r="E58" s="2"/>
      <c r="F58" s="2"/>
      <c r="G58" s="2"/>
      <c r="H58" s="2"/>
      <c r="I58" s="2"/>
      <c r="J58" s="2"/>
      <c r="K58" s="110"/>
    </row>
  </sheetData>
  <phoneticPr fontId="16" type="noConversion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8"/>
  <sheetViews>
    <sheetView view="pageBreakPreview" zoomScale="60" zoomScaleNormal="100" workbookViewId="0">
      <selection activeCell="I13" sqref="I13"/>
    </sheetView>
  </sheetViews>
  <sheetFormatPr baseColWidth="10" defaultColWidth="11.42578125" defaultRowHeight="12.75" x14ac:dyDescent="0.2"/>
  <cols>
    <col min="1" max="1" width="1.42578125" style="1" customWidth="1"/>
    <col min="2" max="4" width="11.42578125" style="1"/>
    <col min="5" max="5" width="7.7109375" style="1" customWidth="1"/>
    <col min="6" max="6" width="6.7109375" style="1" customWidth="1"/>
    <col min="7" max="7" width="11.42578125" style="1"/>
    <col min="8" max="8" width="6" style="1" customWidth="1"/>
    <col min="9" max="10" width="11.42578125" style="1"/>
    <col min="11" max="11" width="1.42578125" style="1" customWidth="1"/>
    <col min="12" max="13" width="11.42578125" style="1"/>
    <col min="14" max="14" width="20.42578125" style="1" customWidth="1"/>
    <col min="15" max="16384" width="11.42578125" style="1"/>
  </cols>
  <sheetData>
    <row r="1" spans="1:17" ht="6" customHeight="1" x14ac:dyDescent="0.2">
      <c r="A1" s="102"/>
      <c r="B1" s="19"/>
      <c r="C1" s="20"/>
      <c r="D1" s="20"/>
      <c r="E1" s="20"/>
      <c r="F1" s="20"/>
      <c r="G1" s="20"/>
      <c r="H1" s="20"/>
      <c r="I1" s="20"/>
      <c r="J1" s="20"/>
      <c r="K1" s="103"/>
    </row>
    <row r="2" spans="1:17" x14ac:dyDescent="0.2">
      <c r="A2" s="104"/>
      <c r="B2" s="96" t="s">
        <v>0</v>
      </c>
      <c r="C2" s="97"/>
      <c r="D2" s="98"/>
      <c r="E2" s="98"/>
      <c r="F2" s="98"/>
      <c r="G2" s="99"/>
      <c r="H2" s="99"/>
      <c r="I2" s="99"/>
      <c r="J2" s="99"/>
      <c r="K2" s="105"/>
      <c r="L2" s="3"/>
      <c r="M2" s="3"/>
      <c r="N2" s="3"/>
      <c r="O2" s="3"/>
      <c r="P2" s="3"/>
    </row>
    <row r="3" spans="1:17" x14ac:dyDescent="0.2">
      <c r="A3" s="104"/>
      <c r="B3" s="83"/>
      <c r="C3" s="5"/>
      <c r="D3" s="6"/>
      <c r="E3" s="6"/>
      <c r="F3" s="6"/>
      <c r="G3" s="3"/>
      <c r="H3" s="3"/>
      <c r="I3" s="3"/>
      <c r="J3" s="3"/>
      <c r="K3" s="105"/>
      <c r="L3" s="3"/>
      <c r="M3" s="21" t="s">
        <v>55</v>
      </c>
      <c r="N3" s="3"/>
      <c r="O3" s="3"/>
      <c r="P3" s="22">
        <v>5</v>
      </c>
      <c r="Q3" s="3"/>
    </row>
    <row r="4" spans="1:17" x14ac:dyDescent="0.2">
      <c r="A4" s="104"/>
      <c r="B4" s="83" t="s">
        <v>1</v>
      </c>
      <c r="C4" s="7" t="str">
        <f>Januar!C4</f>
        <v>Muster</v>
      </c>
      <c r="D4" s="8"/>
      <c r="E4" s="9"/>
      <c r="F4" s="6"/>
      <c r="G4" s="24" t="s">
        <v>2</v>
      </c>
      <c r="H4" s="24"/>
      <c r="I4" s="10" t="str">
        <f>Januar!I4</f>
        <v>Hans</v>
      </c>
      <c r="J4" s="11"/>
      <c r="K4" s="105"/>
      <c r="L4" s="3"/>
      <c r="M4" s="24" t="s">
        <v>7</v>
      </c>
      <c r="N4" s="24"/>
      <c r="O4" s="24"/>
      <c r="P4" s="25" t="s">
        <v>8</v>
      </c>
      <c r="Q4" s="12"/>
    </row>
    <row r="5" spans="1:17" x14ac:dyDescent="0.2">
      <c r="A5" s="104"/>
      <c r="B5" s="83"/>
      <c r="C5" s="5"/>
      <c r="D5" s="6"/>
      <c r="E5" s="6"/>
      <c r="F5" s="6"/>
      <c r="G5" s="3"/>
      <c r="H5" s="3"/>
      <c r="I5" s="3"/>
      <c r="J5" s="3"/>
      <c r="K5" s="105"/>
      <c r="L5" s="3"/>
      <c r="M5" s="28" t="s">
        <v>9</v>
      </c>
      <c r="N5" s="29"/>
      <c r="O5" s="29" t="s">
        <v>77</v>
      </c>
      <c r="P5" s="30"/>
    </row>
    <row r="6" spans="1:17" x14ac:dyDescent="0.2">
      <c r="A6" s="104"/>
      <c r="B6" s="96" t="s">
        <v>3</v>
      </c>
      <c r="C6" s="98"/>
      <c r="D6" s="98"/>
      <c r="E6" s="98"/>
      <c r="F6" s="98"/>
      <c r="G6" s="98"/>
      <c r="H6" s="98"/>
      <c r="I6" s="98"/>
      <c r="J6" s="98"/>
      <c r="K6" s="105"/>
      <c r="L6" s="12"/>
      <c r="M6" s="31" t="s">
        <v>10</v>
      </c>
      <c r="N6" s="32"/>
      <c r="O6" s="32" t="s">
        <v>78</v>
      </c>
      <c r="P6" s="33"/>
    </row>
    <row r="7" spans="1:17" x14ac:dyDescent="0.2">
      <c r="A7" s="104"/>
      <c r="B7" s="83"/>
      <c r="C7" s="2"/>
      <c r="D7" s="2"/>
      <c r="E7" s="6"/>
      <c r="F7" s="6"/>
      <c r="G7" s="6"/>
      <c r="H7" s="6"/>
      <c r="I7" s="6"/>
      <c r="J7" s="6"/>
      <c r="K7" s="105"/>
      <c r="L7" s="12"/>
      <c r="M7" s="35" t="s">
        <v>13</v>
      </c>
      <c r="N7" s="36"/>
      <c r="O7" s="36" t="s">
        <v>79</v>
      </c>
      <c r="P7" s="37"/>
    </row>
    <row r="8" spans="1:17" x14ac:dyDescent="0.2">
      <c r="A8" s="104"/>
      <c r="B8" s="83" t="s">
        <v>1</v>
      </c>
      <c r="C8" s="13" t="str">
        <f>Januar!C8</f>
        <v>Meier</v>
      </c>
      <c r="D8" s="14"/>
      <c r="E8" s="15"/>
      <c r="F8" s="6"/>
      <c r="G8" s="83" t="s">
        <v>4</v>
      </c>
      <c r="H8" s="83"/>
      <c r="I8" s="10">
        <f>Januar!I8</f>
        <v>756</v>
      </c>
      <c r="J8" s="11"/>
      <c r="K8" s="105"/>
      <c r="L8" s="3"/>
      <c r="M8" s="21" t="s">
        <v>15</v>
      </c>
      <c r="N8" s="21"/>
      <c r="O8" s="39"/>
      <c r="P8" s="40" t="s">
        <v>12</v>
      </c>
    </row>
    <row r="9" spans="1:17" x14ac:dyDescent="0.2">
      <c r="A9" s="104"/>
      <c r="B9" s="83"/>
      <c r="C9" s="6"/>
      <c r="D9" s="6"/>
      <c r="E9" s="6"/>
      <c r="F9" s="6"/>
      <c r="G9" s="83"/>
      <c r="H9" s="83"/>
      <c r="I9" s="6"/>
      <c r="J9" s="6"/>
      <c r="K9" s="105"/>
      <c r="M9" s="41" t="s">
        <v>16</v>
      </c>
      <c r="N9" s="42"/>
      <c r="O9" s="43" t="s">
        <v>17</v>
      </c>
      <c r="P9" s="44">
        <v>3.5</v>
      </c>
    </row>
    <row r="10" spans="1:17" x14ac:dyDescent="0.2">
      <c r="A10" s="104"/>
      <c r="B10" s="83" t="s">
        <v>2</v>
      </c>
      <c r="C10" s="13" t="str">
        <f>Januar!C10</f>
        <v>Max</v>
      </c>
      <c r="D10" s="14"/>
      <c r="E10" s="15"/>
      <c r="F10" s="6"/>
      <c r="G10" s="83" t="s">
        <v>5</v>
      </c>
      <c r="H10" s="83"/>
      <c r="I10" s="16">
        <f>Januar!I10</f>
        <v>0</v>
      </c>
      <c r="J10" s="17"/>
      <c r="K10" s="105"/>
      <c r="M10" s="46" t="s">
        <v>19</v>
      </c>
      <c r="N10" s="47"/>
      <c r="O10" s="48" t="s">
        <v>17</v>
      </c>
      <c r="P10" s="49">
        <v>10</v>
      </c>
    </row>
    <row r="11" spans="1:17" x14ac:dyDescent="0.2">
      <c r="A11" s="104"/>
      <c r="B11" s="4"/>
      <c r="C11" s="6"/>
      <c r="D11" s="6"/>
      <c r="E11" s="6"/>
      <c r="F11" s="6"/>
      <c r="G11" s="6"/>
      <c r="H11" s="6"/>
      <c r="I11" s="6"/>
      <c r="J11" s="6"/>
      <c r="K11" s="105"/>
      <c r="M11" s="51" t="s">
        <v>20</v>
      </c>
      <c r="N11" s="52"/>
      <c r="O11" s="48" t="s">
        <v>17</v>
      </c>
      <c r="P11" s="53">
        <v>8</v>
      </c>
    </row>
    <row r="12" spans="1:17" x14ac:dyDescent="0.2">
      <c r="A12" s="104"/>
      <c r="B12" s="19"/>
      <c r="C12" s="20"/>
      <c r="D12" s="20"/>
      <c r="E12" s="20"/>
      <c r="F12" s="20"/>
      <c r="G12" s="20"/>
      <c r="H12" s="20"/>
      <c r="I12" s="20"/>
      <c r="J12" s="20"/>
      <c r="K12" s="105"/>
      <c r="M12" s="51"/>
      <c r="N12" s="52"/>
      <c r="O12" s="48"/>
      <c r="P12" s="54"/>
    </row>
    <row r="13" spans="1:17" ht="23.25" x14ac:dyDescent="0.35">
      <c r="A13" s="104"/>
      <c r="B13" s="92" t="s">
        <v>82</v>
      </c>
      <c r="C13" s="92" t="s">
        <v>6</v>
      </c>
      <c r="D13" s="3"/>
      <c r="E13" s="3"/>
      <c r="F13" s="92"/>
      <c r="G13" s="92"/>
      <c r="H13" s="93">
        <v>2</v>
      </c>
      <c r="I13" s="92" t="s">
        <v>88</v>
      </c>
      <c r="J13" s="6"/>
      <c r="K13" s="105"/>
      <c r="M13" s="55" t="s">
        <v>21</v>
      </c>
      <c r="N13" s="56"/>
      <c r="O13" s="57" t="s">
        <v>17</v>
      </c>
      <c r="P13" s="58">
        <v>11.5</v>
      </c>
      <c r="Q13" s="12"/>
    </row>
    <row r="14" spans="1:17" ht="23.25" x14ac:dyDescent="0.35">
      <c r="A14" s="104"/>
      <c r="B14" s="4"/>
      <c r="C14" s="23"/>
      <c r="F14" s="26"/>
      <c r="G14" s="3"/>
      <c r="H14" s="3"/>
      <c r="I14" s="27"/>
      <c r="J14" s="6"/>
      <c r="K14" s="105"/>
      <c r="M14" s="21" t="s">
        <v>23</v>
      </c>
      <c r="N14" s="21"/>
      <c r="O14" s="21"/>
      <c r="P14" s="40" t="s">
        <v>24</v>
      </c>
    </row>
    <row r="15" spans="1:17" x14ac:dyDescent="0.2">
      <c r="A15" s="104"/>
      <c r="B15" s="4"/>
      <c r="C15" s="6"/>
      <c r="D15" s="6"/>
      <c r="E15" s="6"/>
      <c r="F15" s="6"/>
      <c r="G15" s="6"/>
      <c r="H15" s="6"/>
      <c r="I15" s="6"/>
      <c r="J15" s="6"/>
      <c r="K15" s="105"/>
      <c r="M15" s="28" t="s">
        <v>56</v>
      </c>
      <c r="N15" s="60" t="s">
        <v>26</v>
      </c>
      <c r="O15" s="61" t="s">
        <v>27</v>
      </c>
      <c r="P15" s="114">
        <v>5.3</v>
      </c>
    </row>
    <row r="16" spans="1:17" x14ac:dyDescent="0.2">
      <c r="A16" s="104"/>
      <c r="B16" s="83" t="s">
        <v>11</v>
      </c>
      <c r="C16" s="6"/>
      <c r="D16" s="6"/>
      <c r="E16" s="6"/>
      <c r="F16" s="6"/>
      <c r="G16" s="6"/>
      <c r="H16" s="6"/>
      <c r="I16" s="34" t="s">
        <v>12</v>
      </c>
      <c r="J16" s="6"/>
      <c r="K16" s="105"/>
      <c r="M16" s="31" t="s">
        <v>57</v>
      </c>
      <c r="N16" s="62"/>
      <c r="O16" s="113" t="s">
        <v>72</v>
      </c>
      <c r="P16" s="63">
        <v>1.1000000000000001</v>
      </c>
    </row>
    <row r="17" spans="1:17" x14ac:dyDescent="0.2">
      <c r="A17" s="104"/>
      <c r="B17" s="83"/>
      <c r="C17" s="6" t="s">
        <v>14</v>
      </c>
      <c r="D17" s="6"/>
      <c r="E17" s="6"/>
      <c r="F17" s="6"/>
      <c r="G17" s="6"/>
      <c r="H17" s="6"/>
      <c r="I17" s="38">
        <v>1300</v>
      </c>
      <c r="J17" s="6"/>
      <c r="K17" s="105"/>
      <c r="M17" s="46" t="s">
        <v>30</v>
      </c>
      <c r="N17" s="47"/>
      <c r="O17" s="65" t="s">
        <v>31</v>
      </c>
      <c r="P17" s="66">
        <v>1.607</v>
      </c>
    </row>
    <row r="18" spans="1:17" x14ac:dyDescent="0.2">
      <c r="A18" s="104"/>
      <c r="B18" s="83"/>
      <c r="C18" s="6"/>
      <c r="D18" s="6"/>
      <c r="E18" s="6"/>
      <c r="F18" s="6"/>
      <c r="G18" s="6"/>
      <c r="H18" s="6"/>
      <c r="I18" s="6"/>
      <c r="J18" s="6"/>
      <c r="K18" s="105"/>
      <c r="M18" s="51" t="s">
        <v>33</v>
      </c>
      <c r="N18" s="52"/>
      <c r="O18" s="67" t="s">
        <v>27</v>
      </c>
      <c r="P18" s="115">
        <v>0.5</v>
      </c>
    </row>
    <row r="19" spans="1:17" x14ac:dyDescent="0.2">
      <c r="A19" s="104"/>
      <c r="B19" s="83"/>
      <c r="C19" s="18" t="s">
        <v>18</v>
      </c>
      <c r="D19" s="6"/>
      <c r="E19" s="6"/>
      <c r="F19" s="6"/>
      <c r="G19" s="6"/>
      <c r="H19" s="6"/>
      <c r="I19" s="45">
        <f>SUM(I13:I18)</f>
        <v>1300</v>
      </c>
      <c r="J19" s="6"/>
      <c r="K19" s="105"/>
      <c r="M19" s="51"/>
      <c r="N19" s="52"/>
      <c r="O19" s="52"/>
      <c r="P19" s="68"/>
    </row>
    <row r="20" spans="1:17" x14ac:dyDescent="0.2">
      <c r="A20" s="104"/>
      <c r="B20" s="83"/>
      <c r="C20" s="6"/>
      <c r="D20" s="6"/>
      <c r="E20" s="6"/>
      <c r="F20" s="6"/>
      <c r="G20" s="6"/>
      <c r="H20" s="6"/>
      <c r="I20" s="50"/>
      <c r="J20" s="6"/>
      <c r="K20" s="105"/>
      <c r="M20" s="55" t="s">
        <v>58</v>
      </c>
      <c r="N20" s="56"/>
      <c r="O20" s="56" t="s">
        <v>36</v>
      </c>
      <c r="P20" s="69"/>
      <c r="Q20" s="70"/>
    </row>
    <row r="21" spans="1:17" x14ac:dyDescent="0.2">
      <c r="A21" s="104"/>
      <c r="J21" s="6"/>
      <c r="K21" s="105"/>
      <c r="M21" s="21" t="s">
        <v>38</v>
      </c>
      <c r="N21" s="21"/>
      <c r="O21" s="21"/>
      <c r="P21" s="40" t="s">
        <v>12</v>
      </c>
      <c r="Q21" s="70"/>
    </row>
    <row r="22" spans="1:17" x14ac:dyDescent="0.2">
      <c r="A22" s="104"/>
      <c r="J22" s="6"/>
      <c r="K22" s="105"/>
      <c r="M22" s="41" t="s">
        <v>59</v>
      </c>
      <c r="N22" s="42" t="s">
        <v>60</v>
      </c>
      <c r="O22" s="71">
        <f>P9</f>
        <v>3.5</v>
      </c>
      <c r="P22" s="72">
        <f>21.2*O22</f>
        <v>74.2</v>
      </c>
      <c r="Q22" s="70"/>
    </row>
    <row r="23" spans="1:17" x14ac:dyDescent="0.2">
      <c r="A23" s="104"/>
      <c r="B23" s="83" t="s">
        <v>22</v>
      </c>
      <c r="C23" s="6"/>
      <c r="D23" s="6"/>
      <c r="E23" s="6"/>
      <c r="F23" s="6"/>
      <c r="G23" s="6"/>
      <c r="H23" s="6"/>
      <c r="I23" s="6"/>
      <c r="J23" s="6"/>
      <c r="K23" s="105"/>
      <c r="M23" s="31" t="s">
        <v>19</v>
      </c>
      <c r="N23" s="62" t="s">
        <v>61</v>
      </c>
      <c r="O23" s="73">
        <f>P10</f>
        <v>10</v>
      </c>
      <c r="P23" s="74">
        <f>17.5*O23</f>
        <v>175</v>
      </c>
      <c r="Q23" s="70"/>
    </row>
    <row r="24" spans="1:17" x14ac:dyDescent="0.2">
      <c r="A24" s="104"/>
      <c r="B24" s="83"/>
      <c r="C24" s="6" t="s">
        <v>25</v>
      </c>
      <c r="D24" s="6"/>
      <c r="E24" s="6"/>
      <c r="F24" s="6"/>
      <c r="G24" s="64">
        <f>P15</f>
        <v>5.3</v>
      </c>
      <c r="H24" s="59" t="s">
        <v>24</v>
      </c>
      <c r="I24" s="50">
        <f>ROUND(2*(I17*P15%),1)/2</f>
        <v>68.900000000000006</v>
      </c>
      <c r="J24" s="6"/>
      <c r="K24" s="105"/>
      <c r="M24" s="31" t="s">
        <v>40</v>
      </c>
      <c r="N24" s="62" t="s">
        <v>62</v>
      </c>
      <c r="O24" s="73">
        <f>P11</f>
        <v>8</v>
      </c>
      <c r="P24" s="74">
        <f>21.2*O24</f>
        <v>169.6</v>
      </c>
      <c r="Q24" s="70"/>
    </row>
    <row r="25" spans="1:17" x14ac:dyDescent="0.2">
      <c r="A25" s="104"/>
      <c r="B25" s="83"/>
      <c r="C25" s="6" t="s">
        <v>28</v>
      </c>
      <c r="D25" s="6"/>
      <c r="E25" s="6"/>
      <c r="F25" s="6"/>
      <c r="G25" s="59">
        <f>P16</f>
        <v>1.1000000000000001</v>
      </c>
      <c r="H25" s="59" t="s">
        <v>24</v>
      </c>
      <c r="I25" s="50">
        <f>ROUND(2*(I19*P16%),1)/2</f>
        <v>14.3</v>
      </c>
      <c r="J25" s="6"/>
      <c r="K25" s="105"/>
      <c r="M25" s="31" t="s">
        <v>42</v>
      </c>
      <c r="N25" s="62"/>
      <c r="O25" s="62"/>
      <c r="P25" s="33">
        <f>SUM(P22:P24)</f>
        <v>418.79999999999995</v>
      </c>
      <c r="Q25" s="70"/>
    </row>
    <row r="26" spans="1:17" x14ac:dyDescent="0.2">
      <c r="A26" s="104"/>
      <c r="B26" s="83"/>
      <c r="C26" s="6" t="s">
        <v>29</v>
      </c>
      <c r="D26" s="6"/>
      <c r="E26" s="6"/>
      <c r="F26" s="6"/>
      <c r="G26" s="64">
        <f>P17</f>
        <v>1.607</v>
      </c>
      <c r="H26" s="59" t="s">
        <v>24</v>
      </c>
      <c r="I26" s="50">
        <f>ROUND(2*(I19*P17%),1)/2</f>
        <v>20.9</v>
      </c>
      <c r="J26" s="6"/>
      <c r="K26" s="105"/>
      <c r="M26" s="31"/>
      <c r="N26" s="62"/>
      <c r="O26" s="62"/>
      <c r="P26" s="33"/>
      <c r="Q26" s="70"/>
    </row>
    <row r="27" spans="1:17" x14ac:dyDescent="0.2">
      <c r="A27" s="104"/>
      <c r="B27" s="83"/>
      <c r="C27" s="6" t="s">
        <v>32</v>
      </c>
      <c r="D27" s="6"/>
      <c r="E27" s="6"/>
      <c r="F27" s="6"/>
      <c r="G27" s="64">
        <f>P18</f>
        <v>0.5</v>
      </c>
      <c r="H27" s="59" t="s">
        <v>24</v>
      </c>
      <c r="I27" s="50">
        <f>ROUND(2*(I19*P18%),1)/2</f>
        <v>6.5</v>
      </c>
      <c r="J27" s="6"/>
      <c r="K27" s="105"/>
      <c r="M27" s="76" t="s">
        <v>21</v>
      </c>
      <c r="N27" s="77" t="s">
        <v>43</v>
      </c>
      <c r="O27" s="78">
        <f>P13</f>
        <v>11.5</v>
      </c>
      <c r="P27" s="79">
        <f>30*O27</f>
        <v>345</v>
      </c>
      <c r="Q27" s="70"/>
    </row>
    <row r="28" spans="1:17" x14ac:dyDescent="0.2">
      <c r="A28" s="104"/>
      <c r="B28" s="83"/>
      <c r="C28" s="6" t="s">
        <v>34</v>
      </c>
      <c r="D28" s="6"/>
      <c r="E28" s="6"/>
      <c r="F28" s="6"/>
      <c r="G28" s="6"/>
      <c r="H28" s="6"/>
      <c r="I28" s="50">
        <v>0</v>
      </c>
      <c r="J28" s="6"/>
      <c r="K28" s="105"/>
      <c r="M28" s="21" t="s">
        <v>45</v>
      </c>
      <c r="N28" s="21"/>
      <c r="O28" s="21"/>
      <c r="P28" s="80" t="s">
        <v>12</v>
      </c>
      <c r="Q28" s="70"/>
    </row>
    <row r="29" spans="1:17" x14ac:dyDescent="0.2">
      <c r="A29" s="104"/>
      <c r="B29" s="83"/>
      <c r="C29" s="6" t="s">
        <v>35</v>
      </c>
      <c r="D29" s="6"/>
      <c r="E29" s="6"/>
      <c r="F29" s="6"/>
      <c r="G29" s="6"/>
      <c r="H29" s="6"/>
      <c r="I29" s="50">
        <f>IF(P3=5,IF(H13=3,P39,P25),IF(H13=3,P46,P32))</f>
        <v>418.79999999999995</v>
      </c>
      <c r="J29" s="50"/>
      <c r="K29" s="105"/>
      <c r="M29" s="41" t="s">
        <v>59</v>
      </c>
      <c r="N29" s="42" t="s">
        <v>63</v>
      </c>
      <c r="O29" s="71">
        <f>P9</f>
        <v>3.5</v>
      </c>
      <c r="P29" s="72">
        <f>21.7*O29</f>
        <v>75.95</v>
      </c>
      <c r="Q29" s="70"/>
    </row>
    <row r="30" spans="1:17" x14ac:dyDescent="0.2">
      <c r="A30" s="104"/>
      <c r="B30" s="83"/>
      <c r="C30" s="6" t="s">
        <v>37</v>
      </c>
      <c r="D30" s="6"/>
      <c r="E30" s="6"/>
      <c r="F30" s="6"/>
      <c r="G30" s="6"/>
      <c r="H30" s="6"/>
      <c r="I30" s="50">
        <f>IF(H13=3,P41,P27)</f>
        <v>345</v>
      </c>
      <c r="J30" s="6"/>
      <c r="K30" s="105"/>
      <c r="M30" s="31" t="s">
        <v>19</v>
      </c>
      <c r="N30" s="62" t="s">
        <v>64</v>
      </c>
      <c r="O30" s="73">
        <f>P10</f>
        <v>10</v>
      </c>
      <c r="P30" s="74">
        <f>18*O30</f>
        <v>180</v>
      </c>
      <c r="Q30" s="70"/>
    </row>
    <row r="31" spans="1:17" x14ac:dyDescent="0.2">
      <c r="A31" s="104"/>
      <c r="B31" s="83"/>
      <c r="J31" s="6"/>
      <c r="K31" s="105"/>
      <c r="M31" s="31" t="s">
        <v>40</v>
      </c>
      <c r="N31" s="62" t="s">
        <v>65</v>
      </c>
      <c r="O31" s="73">
        <f>P11</f>
        <v>8</v>
      </c>
      <c r="P31" s="74">
        <f>21.7*O31</f>
        <v>173.6</v>
      </c>
      <c r="Q31" s="70"/>
    </row>
    <row r="32" spans="1:17" x14ac:dyDescent="0.2">
      <c r="A32" s="104"/>
      <c r="B32" s="83"/>
      <c r="C32" s="18" t="s">
        <v>39</v>
      </c>
      <c r="D32" s="6"/>
      <c r="E32" s="6"/>
      <c r="F32" s="6"/>
      <c r="G32" s="6"/>
      <c r="H32" s="6"/>
      <c r="I32" s="50">
        <f>SUM(I24:I30)</f>
        <v>874.4</v>
      </c>
      <c r="J32" s="50"/>
      <c r="K32" s="105"/>
      <c r="L32" s="3"/>
      <c r="M32" s="31" t="s">
        <v>42</v>
      </c>
      <c r="N32" s="62"/>
      <c r="O32" s="62"/>
      <c r="P32" s="33">
        <f>SUM(P29:P31)</f>
        <v>429.54999999999995</v>
      </c>
      <c r="Q32" s="70"/>
    </row>
    <row r="33" spans="1:18" x14ac:dyDescent="0.2">
      <c r="A33" s="104"/>
      <c r="B33" s="83"/>
      <c r="J33" s="6"/>
      <c r="K33" s="105"/>
      <c r="L33" s="3"/>
      <c r="M33" s="31"/>
      <c r="N33" s="62"/>
      <c r="O33" s="62"/>
      <c r="P33" s="33"/>
      <c r="Q33" s="70"/>
    </row>
    <row r="34" spans="1:18" x14ac:dyDescent="0.2">
      <c r="A34" s="104"/>
      <c r="B34" s="83"/>
      <c r="C34" s="18" t="s">
        <v>41</v>
      </c>
      <c r="D34" s="6"/>
      <c r="E34" s="6"/>
      <c r="F34" s="6"/>
      <c r="G34" s="6"/>
      <c r="H34" s="6"/>
      <c r="I34" s="75">
        <f>ROUND(2*(I19-I32)/2,1)</f>
        <v>425.6</v>
      </c>
      <c r="J34" s="6"/>
      <c r="K34" s="105"/>
      <c r="L34" s="3"/>
      <c r="M34" s="76" t="s">
        <v>21</v>
      </c>
      <c r="N34" s="77" t="s">
        <v>47</v>
      </c>
      <c r="O34" s="78">
        <f>P13</f>
        <v>11.5</v>
      </c>
      <c r="P34" s="79">
        <f>30*O34</f>
        <v>345</v>
      </c>
    </row>
    <row r="35" spans="1:18" x14ac:dyDescent="0.2">
      <c r="A35" s="104"/>
      <c r="J35" s="6"/>
      <c r="K35" s="105"/>
      <c r="L35" s="3"/>
      <c r="M35" s="21" t="s">
        <v>48</v>
      </c>
      <c r="N35" s="21"/>
      <c r="O35" s="21"/>
      <c r="P35" s="80" t="s">
        <v>12</v>
      </c>
    </row>
    <row r="36" spans="1:18" x14ac:dyDescent="0.2">
      <c r="A36" s="104"/>
      <c r="J36" s="6"/>
      <c r="K36" s="105"/>
      <c r="L36" s="3"/>
      <c r="M36" s="41" t="s">
        <v>50</v>
      </c>
      <c r="N36" s="42" t="s">
        <v>62</v>
      </c>
      <c r="O36" s="71">
        <f>P9</f>
        <v>3.5</v>
      </c>
      <c r="P36" s="72">
        <f>21.2*O36</f>
        <v>74.2</v>
      </c>
    </row>
    <row r="37" spans="1:18" x14ac:dyDescent="0.2">
      <c r="A37" s="104"/>
      <c r="B37" s="101" t="s">
        <v>44</v>
      </c>
      <c r="J37" s="6"/>
      <c r="K37" s="105"/>
      <c r="L37" s="3"/>
      <c r="M37" s="31" t="s">
        <v>19</v>
      </c>
      <c r="N37" s="62" t="s">
        <v>66</v>
      </c>
      <c r="O37" s="73">
        <f>P10</f>
        <v>10</v>
      </c>
      <c r="P37" s="74">
        <f>13*O37</f>
        <v>130</v>
      </c>
    </row>
    <row r="38" spans="1:18" x14ac:dyDescent="0.2">
      <c r="A38" s="104"/>
      <c r="B38" s="83"/>
      <c r="C38" s="1" t="s">
        <v>46</v>
      </c>
      <c r="J38" s="6"/>
      <c r="K38" s="105"/>
      <c r="L38" s="3"/>
      <c r="M38" s="31" t="s">
        <v>40</v>
      </c>
      <c r="N38" s="62" t="s">
        <v>62</v>
      </c>
      <c r="O38" s="73">
        <f>P11</f>
        <v>8</v>
      </c>
      <c r="P38" s="74">
        <f>21.2*O38</f>
        <v>169.6</v>
      </c>
    </row>
    <row r="39" spans="1:18" x14ac:dyDescent="0.2">
      <c r="A39" s="104"/>
      <c r="B39" s="26"/>
      <c r="C39" s="81"/>
      <c r="D39" s="81"/>
      <c r="E39" s="81"/>
      <c r="F39" s="81"/>
      <c r="G39" s="81"/>
      <c r="H39" s="6"/>
      <c r="I39" s="82"/>
      <c r="J39" s="6"/>
      <c r="K39" s="105"/>
      <c r="L39" s="3"/>
      <c r="M39" s="31" t="s">
        <v>42</v>
      </c>
      <c r="N39" s="62"/>
      <c r="O39" s="62"/>
      <c r="P39" s="33">
        <f>SUM(P36:P38)</f>
        <v>373.79999999999995</v>
      </c>
    </row>
    <row r="40" spans="1:18" x14ac:dyDescent="0.2">
      <c r="A40" s="104"/>
      <c r="B40" s="26"/>
      <c r="C40" s="81"/>
      <c r="D40" s="81"/>
      <c r="E40" s="81"/>
      <c r="F40" s="81"/>
      <c r="G40" s="81"/>
      <c r="H40" s="6"/>
      <c r="I40" s="82"/>
      <c r="J40" s="6"/>
      <c r="K40" s="105"/>
      <c r="L40" s="3"/>
      <c r="M40" s="31"/>
      <c r="N40" s="62"/>
      <c r="O40" s="62"/>
      <c r="P40" s="74"/>
    </row>
    <row r="41" spans="1:18" x14ac:dyDescent="0.2">
      <c r="A41" s="104"/>
      <c r="B41" s="83"/>
      <c r="C41" s="18"/>
      <c r="D41" s="6"/>
      <c r="E41" s="6"/>
      <c r="F41" s="6"/>
      <c r="G41" s="6"/>
      <c r="H41" s="6"/>
      <c r="I41" s="75"/>
      <c r="J41" s="6"/>
      <c r="K41" s="105"/>
      <c r="L41" s="3"/>
      <c r="M41" s="76" t="s">
        <v>21</v>
      </c>
      <c r="N41" s="77" t="s">
        <v>43</v>
      </c>
      <c r="O41" s="78">
        <f>P13</f>
        <v>11.5</v>
      </c>
      <c r="P41" s="79">
        <f>30*O41</f>
        <v>345</v>
      </c>
    </row>
    <row r="42" spans="1:18" x14ac:dyDescent="0.2">
      <c r="A42" s="104"/>
      <c r="B42" s="83"/>
      <c r="C42" s="6"/>
      <c r="D42" s="6"/>
      <c r="E42" s="6"/>
      <c r="F42" s="6"/>
      <c r="G42" s="6"/>
      <c r="H42" s="6"/>
      <c r="I42" s="6"/>
      <c r="J42" s="6"/>
      <c r="K42" s="105"/>
      <c r="L42" s="3"/>
      <c r="M42" s="21" t="s">
        <v>52</v>
      </c>
      <c r="N42" s="21"/>
      <c r="O42" s="21"/>
      <c r="P42" s="80" t="s">
        <v>12</v>
      </c>
    </row>
    <row r="43" spans="1:18" x14ac:dyDescent="0.2">
      <c r="A43" s="104"/>
      <c r="B43" s="83"/>
      <c r="C43" s="6"/>
      <c r="D43" s="6"/>
      <c r="E43" s="6"/>
      <c r="F43" s="6"/>
      <c r="G43" s="6"/>
      <c r="H43" s="6"/>
      <c r="I43" s="6"/>
      <c r="J43" s="6"/>
      <c r="K43" s="105"/>
      <c r="L43" s="3"/>
      <c r="M43" s="41" t="s">
        <v>50</v>
      </c>
      <c r="N43" s="42" t="s">
        <v>65</v>
      </c>
      <c r="O43" s="71">
        <f>P9</f>
        <v>3.5</v>
      </c>
      <c r="P43" s="72">
        <f>21.7*O43</f>
        <v>75.95</v>
      </c>
    </row>
    <row r="44" spans="1:18" x14ac:dyDescent="0.2">
      <c r="A44" s="104"/>
      <c r="B44" s="83"/>
      <c r="C44" s="6"/>
      <c r="D44" s="6"/>
      <c r="E44" s="6"/>
      <c r="F44" s="6"/>
      <c r="G44" s="6"/>
      <c r="H44" s="6"/>
      <c r="I44" s="6"/>
      <c r="J44" s="6"/>
      <c r="K44" s="105"/>
      <c r="L44" s="3"/>
      <c r="M44" s="31" t="s">
        <v>19</v>
      </c>
      <c r="N44" s="62" t="s">
        <v>67</v>
      </c>
      <c r="O44" s="73">
        <f>P10</f>
        <v>10</v>
      </c>
      <c r="P44" s="74">
        <f>13.5*O44</f>
        <v>135</v>
      </c>
    </row>
    <row r="45" spans="1:18" ht="16.5" thickBot="1" x14ac:dyDescent="0.3">
      <c r="A45" s="104"/>
      <c r="B45" s="94" t="s">
        <v>49</v>
      </c>
      <c r="C45" s="6"/>
      <c r="D45" s="6"/>
      <c r="E45" s="6"/>
      <c r="F45" s="6"/>
      <c r="G45" s="34" t="s">
        <v>12</v>
      </c>
      <c r="H45" s="6"/>
      <c r="I45" s="95">
        <f>I34+I39</f>
        <v>425.6</v>
      </c>
      <c r="J45" s="6"/>
      <c r="K45" s="105"/>
      <c r="L45" s="3"/>
      <c r="M45" s="31" t="s">
        <v>40</v>
      </c>
      <c r="N45" s="62" t="s">
        <v>65</v>
      </c>
      <c r="O45" s="73">
        <f>P11</f>
        <v>8</v>
      </c>
      <c r="P45" s="74">
        <f>21.7*O45</f>
        <v>173.6</v>
      </c>
    </row>
    <row r="46" spans="1:18" ht="13.5" thickTop="1" x14ac:dyDescent="0.2">
      <c r="A46" s="104"/>
      <c r="B46" s="83"/>
      <c r="C46" s="6"/>
      <c r="D46" s="6"/>
      <c r="E46" s="6"/>
      <c r="F46" s="6"/>
      <c r="G46" s="6"/>
      <c r="H46" s="6"/>
      <c r="I46" s="3"/>
      <c r="J46" s="6"/>
      <c r="K46" s="105"/>
      <c r="L46" s="3"/>
      <c r="M46" s="31" t="s">
        <v>42</v>
      </c>
      <c r="N46" s="62"/>
      <c r="O46" s="62"/>
      <c r="P46" s="33">
        <f>SUM(P43:P45)</f>
        <v>384.54999999999995</v>
      </c>
      <c r="Q46" s="89"/>
      <c r="R46" s="88"/>
    </row>
    <row r="47" spans="1:18" x14ac:dyDescent="0.2">
      <c r="A47" s="104"/>
      <c r="B47" s="26"/>
      <c r="C47" s="6"/>
      <c r="D47" s="6"/>
      <c r="E47" s="6"/>
      <c r="F47" s="6"/>
      <c r="G47" s="6"/>
      <c r="H47" s="6"/>
      <c r="I47" s="6"/>
      <c r="J47" s="6"/>
      <c r="K47" s="105"/>
      <c r="M47" s="31"/>
      <c r="N47" s="62"/>
      <c r="O47" s="62"/>
      <c r="P47" s="74"/>
    </row>
    <row r="48" spans="1:18" x14ac:dyDescent="0.2">
      <c r="A48" s="104"/>
      <c r="B48" s="83"/>
      <c r="C48" s="6"/>
      <c r="D48" s="6"/>
      <c r="E48" s="6"/>
      <c r="F48" s="6"/>
      <c r="G48" s="6"/>
      <c r="H48" s="6"/>
      <c r="I48" s="6"/>
      <c r="J48" s="6"/>
      <c r="K48" s="105"/>
      <c r="M48" s="76" t="s">
        <v>21</v>
      </c>
      <c r="N48" s="77" t="s">
        <v>43</v>
      </c>
      <c r="O48" s="78">
        <f>P13</f>
        <v>11.5</v>
      </c>
      <c r="P48" s="79">
        <f>30*O48</f>
        <v>345</v>
      </c>
    </row>
    <row r="49" spans="1:13" x14ac:dyDescent="0.2">
      <c r="A49" s="104"/>
      <c r="B49" s="83" t="s">
        <v>51</v>
      </c>
      <c r="C49" s="6"/>
      <c r="D49" s="18"/>
      <c r="E49" s="18"/>
      <c r="F49" s="100"/>
      <c r="G49" s="100"/>
      <c r="H49" s="100"/>
      <c r="I49" s="100"/>
      <c r="J49" s="6"/>
      <c r="K49" s="105"/>
    </row>
    <row r="50" spans="1:13" x14ac:dyDescent="0.2">
      <c r="A50" s="104"/>
      <c r="B50" s="83"/>
      <c r="C50" s="6"/>
      <c r="D50" s="6"/>
      <c r="E50" s="6"/>
      <c r="F50" s="6"/>
      <c r="G50" s="6"/>
      <c r="H50" s="6"/>
      <c r="I50" s="6"/>
      <c r="J50" s="6"/>
      <c r="K50" s="105"/>
      <c r="M50" s="1" t="s">
        <v>68</v>
      </c>
    </row>
    <row r="51" spans="1:13" ht="15" x14ac:dyDescent="0.2">
      <c r="A51" s="104"/>
      <c r="B51" s="83"/>
      <c r="C51" s="6"/>
      <c r="D51" s="6"/>
      <c r="E51" s="6"/>
      <c r="F51" s="6"/>
      <c r="G51" s="6"/>
      <c r="H51" s="6"/>
      <c r="I51" s="6"/>
      <c r="J51" s="6"/>
      <c r="K51" s="105"/>
      <c r="M51" s="1" t="s">
        <v>69</v>
      </c>
    </row>
    <row r="52" spans="1:13" ht="15" x14ac:dyDescent="0.2">
      <c r="A52" s="104"/>
      <c r="B52" s="83" t="s">
        <v>53</v>
      </c>
      <c r="C52" s="18"/>
      <c r="D52" s="18"/>
      <c r="E52" s="18"/>
      <c r="F52" s="84"/>
      <c r="G52" s="84"/>
      <c r="H52" s="84"/>
      <c r="I52" s="84"/>
      <c r="J52" s="6"/>
      <c r="K52" s="105"/>
      <c r="M52" s="90" t="s">
        <v>74</v>
      </c>
    </row>
    <row r="53" spans="1:13" ht="15" x14ac:dyDescent="0.2">
      <c r="A53" s="104"/>
      <c r="B53" s="83"/>
      <c r="C53" s="18"/>
      <c r="D53" s="18"/>
      <c r="E53" s="18"/>
      <c r="F53" s="18"/>
      <c r="G53" s="18"/>
      <c r="H53" s="18"/>
      <c r="I53" s="18"/>
      <c r="J53" s="6"/>
      <c r="K53" s="105"/>
      <c r="M53" s="90" t="s">
        <v>73</v>
      </c>
    </row>
    <row r="54" spans="1:13" x14ac:dyDescent="0.2">
      <c r="A54" s="104"/>
      <c r="B54" s="83"/>
      <c r="C54" s="18"/>
      <c r="D54" s="18"/>
      <c r="E54" s="18"/>
      <c r="F54" s="18"/>
      <c r="G54" s="18"/>
      <c r="H54" s="18"/>
      <c r="I54" s="18"/>
      <c r="J54" s="6"/>
      <c r="K54" s="105"/>
      <c r="M54" s="90" t="s">
        <v>70</v>
      </c>
    </row>
    <row r="55" spans="1:13" x14ac:dyDescent="0.2">
      <c r="A55" s="106"/>
      <c r="B55" s="83" t="s">
        <v>54</v>
      </c>
      <c r="C55" s="85"/>
      <c r="D55" s="85"/>
      <c r="E55" s="85"/>
      <c r="F55" s="86"/>
      <c r="G55" s="86"/>
      <c r="H55" s="86"/>
      <c r="I55" s="86"/>
      <c r="J55" s="87"/>
      <c r="K55" s="107"/>
      <c r="L55" s="88"/>
    </row>
    <row r="56" spans="1:13" x14ac:dyDescent="0.2">
      <c r="A56" s="104"/>
      <c r="B56" s="83"/>
      <c r="C56" s="6"/>
      <c r="D56" s="6"/>
      <c r="E56" s="6"/>
      <c r="F56" s="6"/>
      <c r="G56" s="6"/>
      <c r="H56" s="6"/>
      <c r="I56" s="6"/>
      <c r="K56" s="105"/>
    </row>
    <row r="57" spans="1:13" x14ac:dyDescent="0.2">
      <c r="A57" s="111"/>
      <c r="K57" s="112"/>
    </row>
    <row r="58" spans="1:13" x14ac:dyDescent="0.2">
      <c r="A58" s="108"/>
      <c r="B58" s="91"/>
      <c r="C58" s="109" t="s">
        <v>71</v>
      </c>
      <c r="D58" s="109"/>
      <c r="E58" s="2"/>
      <c r="F58" s="2"/>
      <c r="G58" s="2"/>
      <c r="H58" s="2"/>
      <c r="I58" s="2"/>
      <c r="J58" s="2"/>
      <c r="K58" s="110"/>
    </row>
  </sheetData>
  <phoneticPr fontId="16" type="noConversion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8"/>
  <sheetViews>
    <sheetView view="pageBreakPreview" zoomScale="60" zoomScaleNormal="100" workbookViewId="0">
      <selection activeCell="I14" sqref="I14"/>
    </sheetView>
  </sheetViews>
  <sheetFormatPr baseColWidth="10" defaultColWidth="11.42578125" defaultRowHeight="12.75" x14ac:dyDescent="0.2"/>
  <cols>
    <col min="1" max="1" width="1.42578125" style="1" customWidth="1"/>
    <col min="2" max="4" width="11.42578125" style="1"/>
    <col min="5" max="5" width="7.7109375" style="1" customWidth="1"/>
    <col min="6" max="6" width="6.7109375" style="1" customWidth="1"/>
    <col min="7" max="7" width="11.42578125" style="1"/>
    <col min="8" max="8" width="6" style="1" customWidth="1"/>
    <col min="9" max="10" width="11.42578125" style="1"/>
    <col min="11" max="11" width="1.42578125" style="1" customWidth="1"/>
    <col min="12" max="13" width="11.42578125" style="1"/>
    <col min="14" max="14" width="20.42578125" style="1" customWidth="1"/>
    <col min="15" max="16384" width="11.42578125" style="1"/>
  </cols>
  <sheetData>
    <row r="1" spans="1:17" ht="6" customHeight="1" x14ac:dyDescent="0.2">
      <c r="A1" s="102"/>
      <c r="B1" s="19"/>
      <c r="C1" s="20"/>
      <c r="D1" s="20"/>
      <c r="E1" s="20"/>
      <c r="F1" s="20"/>
      <c r="G1" s="20"/>
      <c r="H1" s="20"/>
      <c r="I1" s="20"/>
      <c r="J1" s="20"/>
      <c r="K1" s="103"/>
    </row>
    <row r="2" spans="1:17" x14ac:dyDescent="0.2">
      <c r="A2" s="104"/>
      <c r="B2" s="96" t="s">
        <v>0</v>
      </c>
      <c r="C2" s="97"/>
      <c r="D2" s="98"/>
      <c r="E2" s="98"/>
      <c r="F2" s="98"/>
      <c r="G2" s="99"/>
      <c r="H2" s="99"/>
      <c r="I2" s="99"/>
      <c r="J2" s="99"/>
      <c r="K2" s="105"/>
      <c r="L2" s="3"/>
      <c r="M2" s="3"/>
      <c r="N2" s="3"/>
      <c r="O2" s="3"/>
      <c r="P2" s="3"/>
    </row>
    <row r="3" spans="1:17" x14ac:dyDescent="0.2">
      <c r="A3" s="104"/>
      <c r="B3" s="83"/>
      <c r="C3" s="5"/>
      <c r="D3" s="6"/>
      <c r="E3" s="6"/>
      <c r="F3" s="6"/>
      <c r="G3" s="3"/>
      <c r="H3" s="3"/>
      <c r="I3" s="3"/>
      <c r="J3" s="3"/>
      <c r="K3" s="105"/>
      <c r="L3" s="3"/>
      <c r="M3" s="21" t="s">
        <v>55</v>
      </c>
      <c r="N3" s="3"/>
      <c r="O3" s="3"/>
      <c r="P3" s="22">
        <v>5</v>
      </c>
      <c r="Q3" s="3"/>
    </row>
    <row r="4" spans="1:17" x14ac:dyDescent="0.2">
      <c r="A4" s="104"/>
      <c r="B4" s="83" t="s">
        <v>1</v>
      </c>
      <c r="C4" s="7" t="str">
        <f>Januar!C4</f>
        <v>Muster</v>
      </c>
      <c r="D4" s="8"/>
      <c r="E4" s="9"/>
      <c r="F4" s="6"/>
      <c r="G4" s="24" t="s">
        <v>2</v>
      </c>
      <c r="H4" s="24"/>
      <c r="I4" s="10" t="str">
        <f>Januar!I4</f>
        <v>Hans</v>
      </c>
      <c r="J4" s="11"/>
      <c r="K4" s="105"/>
      <c r="L4" s="3"/>
      <c r="M4" s="24" t="s">
        <v>7</v>
      </c>
      <c r="N4" s="24"/>
      <c r="O4" s="24"/>
      <c r="P4" s="25" t="s">
        <v>8</v>
      </c>
      <c r="Q4" s="12"/>
    </row>
    <row r="5" spans="1:17" x14ac:dyDescent="0.2">
      <c r="A5" s="104"/>
      <c r="B5" s="83"/>
      <c r="C5" s="5"/>
      <c r="D5" s="6"/>
      <c r="E5" s="6"/>
      <c r="F5" s="6"/>
      <c r="G5" s="3"/>
      <c r="H5" s="3"/>
      <c r="I5" s="3"/>
      <c r="J5" s="3"/>
      <c r="K5" s="105"/>
      <c r="L5" s="3"/>
      <c r="M5" s="28" t="s">
        <v>9</v>
      </c>
      <c r="N5" s="29"/>
      <c r="O5" s="29" t="s">
        <v>77</v>
      </c>
      <c r="P5" s="30"/>
    </row>
    <row r="6" spans="1:17" x14ac:dyDescent="0.2">
      <c r="A6" s="104"/>
      <c r="B6" s="96" t="s">
        <v>3</v>
      </c>
      <c r="C6" s="98"/>
      <c r="D6" s="98"/>
      <c r="E6" s="98"/>
      <c r="F6" s="98"/>
      <c r="G6" s="98"/>
      <c r="H6" s="98"/>
      <c r="I6" s="98"/>
      <c r="J6" s="98"/>
      <c r="K6" s="105"/>
      <c r="L6" s="12"/>
      <c r="M6" s="31" t="s">
        <v>10</v>
      </c>
      <c r="N6" s="32"/>
      <c r="O6" s="32" t="s">
        <v>78</v>
      </c>
      <c r="P6" s="33"/>
    </row>
    <row r="7" spans="1:17" x14ac:dyDescent="0.2">
      <c r="A7" s="104"/>
      <c r="B7" s="83"/>
      <c r="C7" s="2"/>
      <c r="D7" s="2"/>
      <c r="E7" s="6"/>
      <c r="F7" s="6"/>
      <c r="G7" s="6"/>
      <c r="H7" s="6"/>
      <c r="I7" s="6"/>
      <c r="J7" s="6"/>
      <c r="K7" s="105"/>
      <c r="L7" s="12"/>
      <c r="M7" s="35" t="s">
        <v>13</v>
      </c>
      <c r="N7" s="36"/>
      <c r="O7" s="36" t="s">
        <v>79</v>
      </c>
      <c r="P7" s="37"/>
    </row>
    <row r="8" spans="1:17" x14ac:dyDescent="0.2">
      <c r="A8" s="104"/>
      <c r="B8" s="83" t="s">
        <v>1</v>
      </c>
      <c r="C8" s="13" t="str">
        <f>Januar!C8</f>
        <v>Meier</v>
      </c>
      <c r="D8" s="14"/>
      <c r="E8" s="15"/>
      <c r="F8" s="6"/>
      <c r="G8" s="83" t="s">
        <v>4</v>
      </c>
      <c r="H8" s="83"/>
      <c r="I8" s="10">
        <f>Januar!I8</f>
        <v>756</v>
      </c>
      <c r="J8" s="11"/>
      <c r="K8" s="105"/>
      <c r="L8" s="3"/>
      <c r="M8" s="21" t="s">
        <v>15</v>
      </c>
      <c r="N8" s="21"/>
      <c r="O8" s="39"/>
      <c r="P8" s="40" t="s">
        <v>12</v>
      </c>
    </row>
    <row r="9" spans="1:17" x14ac:dyDescent="0.2">
      <c r="A9" s="104"/>
      <c r="B9" s="83"/>
      <c r="C9" s="6"/>
      <c r="D9" s="6"/>
      <c r="E9" s="6"/>
      <c r="F9" s="6"/>
      <c r="G9" s="83"/>
      <c r="H9" s="83"/>
      <c r="I9" s="6"/>
      <c r="J9" s="6"/>
      <c r="K9" s="105"/>
      <c r="M9" s="41" t="s">
        <v>16</v>
      </c>
      <c r="N9" s="42"/>
      <c r="O9" s="43" t="s">
        <v>17</v>
      </c>
      <c r="P9" s="44">
        <v>3.5</v>
      </c>
    </row>
    <row r="10" spans="1:17" x14ac:dyDescent="0.2">
      <c r="A10" s="104"/>
      <c r="B10" s="83" t="s">
        <v>2</v>
      </c>
      <c r="C10" s="13" t="str">
        <f>Januar!C10</f>
        <v>Max</v>
      </c>
      <c r="D10" s="14"/>
      <c r="E10" s="15"/>
      <c r="F10" s="6"/>
      <c r="G10" s="83" t="s">
        <v>5</v>
      </c>
      <c r="H10" s="83"/>
      <c r="I10" s="16">
        <f>Januar!I10</f>
        <v>0</v>
      </c>
      <c r="J10" s="17"/>
      <c r="K10" s="105"/>
      <c r="M10" s="46" t="s">
        <v>19</v>
      </c>
      <c r="N10" s="47"/>
      <c r="O10" s="48" t="s">
        <v>17</v>
      </c>
      <c r="P10" s="49">
        <v>10</v>
      </c>
    </row>
    <row r="11" spans="1:17" x14ac:dyDescent="0.2">
      <c r="A11" s="104"/>
      <c r="B11" s="4"/>
      <c r="C11" s="6"/>
      <c r="D11" s="6"/>
      <c r="E11" s="6"/>
      <c r="F11" s="6"/>
      <c r="G11" s="6"/>
      <c r="H11" s="6"/>
      <c r="I11" s="6"/>
      <c r="J11" s="6"/>
      <c r="K11" s="105"/>
      <c r="M11" s="51" t="s">
        <v>20</v>
      </c>
      <c r="N11" s="52"/>
      <c r="O11" s="48" t="s">
        <v>17</v>
      </c>
      <c r="P11" s="53">
        <v>8</v>
      </c>
    </row>
    <row r="12" spans="1:17" x14ac:dyDescent="0.2">
      <c r="A12" s="104"/>
      <c r="B12" s="19"/>
      <c r="C12" s="20"/>
      <c r="D12" s="20"/>
      <c r="E12" s="20"/>
      <c r="F12" s="20"/>
      <c r="G12" s="20"/>
      <c r="H12" s="20"/>
      <c r="I12" s="20"/>
      <c r="J12" s="20"/>
      <c r="K12" s="105"/>
      <c r="M12" s="51"/>
      <c r="N12" s="52"/>
      <c r="O12" s="48"/>
      <c r="P12" s="54"/>
    </row>
    <row r="13" spans="1:17" ht="23.25" x14ac:dyDescent="0.35">
      <c r="A13" s="104"/>
      <c r="B13" s="92" t="s">
        <v>82</v>
      </c>
      <c r="C13" s="92" t="s">
        <v>6</v>
      </c>
      <c r="D13" s="3"/>
      <c r="E13" s="3"/>
      <c r="F13" s="92"/>
      <c r="G13" s="92"/>
      <c r="H13" s="93">
        <v>2</v>
      </c>
      <c r="I13" s="92" t="s">
        <v>87</v>
      </c>
      <c r="J13" s="6"/>
      <c r="K13" s="105"/>
      <c r="M13" s="55" t="s">
        <v>21</v>
      </c>
      <c r="N13" s="56"/>
      <c r="O13" s="57" t="s">
        <v>17</v>
      </c>
      <c r="P13" s="58">
        <v>11.5</v>
      </c>
      <c r="Q13" s="12"/>
    </row>
    <row r="14" spans="1:17" ht="23.25" x14ac:dyDescent="0.35">
      <c r="A14" s="104"/>
      <c r="B14" s="4"/>
      <c r="C14" s="23"/>
      <c r="F14" s="26"/>
      <c r="G14" s="3"/>
      <c r="H14" s="3"/>
      <c r="I14" s="27"/>
      <c r="J14" s="6"/>
      <c r="K14" s="105"/>
      <c r="M14" s="21" t="s">
        <v>23</v>
      </c>
      <c r="N14" s="21"/>
      <c r="O14" s="21"/>
      <c r="P14" s="40" t="s">
        <v>24</v>
      </c>
    </row>
    <row r="15" spans="1:17" x14ac:dyDescent="0.2">
      <c r="A15" s="104"/>
      <c r="B15" s="4"/>
      <c r="C15" s="6"/>
      <c r="D15" s="6"/>
      <c r="E15" s="6"/>
      <c r="F15" s="6"/>
      <c r="G15" s="6"/>
      <c r="H15" s="6"/>
      <c r="I15" s="6"/>
      <c r="J15" s="6"/>
      <c r="K15" s="105"/>
      <c r="M15" s="28" t="s">
        <v>56</v>
      </c>
      <c r="N15" s="60" t="s">
        <v>26</v>
      </c>
      <c r="O15" s="61" t="s">
        <v>27</v>
      </c>
      <c r="P15" s="114">
        <v>5.3</v>
      </c>
    </row>
    <row r="16" spans="1:17" x14ac:dyDescent="0.2">
      <c r="A16" s="104"/>
      <c r="B16" s="83" t="s">
        <v>11</v>
      </c>
      <c r="C16" s="6"/>
      <c r="D16" s="6"/>
      <c r="E16" s="6"/>
      <c r="F16" s="6"/>
      <c r="G16" s="6"/>
      <c r="H16" s="6"/>
      <c r="I16" s="34" t="s">
        <v>12</v>
      </c>
      <c r="J16" s="6"/>
      <c r="K16" s="105"/>
      <c r="M16" s="31" t="s">
        <v>57</v>
      </c>
      <c r="N16" s="62"/>
      <c r="O16" s="113" t="s">
        <v>72</v>
      </c>
      <c r="P16" s="63">
        <v>1.1000000000000001</v>
      </c>
    </row>
    <row r="17" spans="1:17" x14ac:dyDescent="0.2">
      <c r="A17" s="104"/>
      <c r="B17" s="83"/>
      <c r="C17" s="6" t="s">
        <v>14</v>
      </c>
      <c r="D17" s="6"/>
      <c r="E17" s="6"/>
      <c r="F17" s="6"/>
      <c r="G17" s="6"/>
      <c r="H17" s="6"/>
      <c r="I17" s="38">
        <v>1300</v>
      </c>
      <c r="J17" s="6"/>
      <c r="K17" s="105"/>
      <c r="M17" s="46" t="s">
        <v>30</v>
      </c>
      <c r="N17" s="47"/>
      <c r="O17" s="65" t="s">
        <v>31</v>
      </c>
      <c r="P17" s="66">
        <v>1.607</v>
      </c>
    </row>
    <row r="18" spans="1:17" x14ac:dyDescent="0.2">
      <c r="A18" s="104"/>
      <c r="B18" s="83"/>
      <c r="C18" s="6"/>
      <c r="D18" s="6"/>
      <c r="E18" s="6"/>
      <c r="F18" s="6"/>
      <c r="G18" s="6"/>
      <c r="H18" s="6"/>
      <c r="I18" s="6"/>
      <c r="J18" s="6"/>
      <c r="K18" s="105"/>
      <c r="M18" s="51" t="s">
        <v>33</v>
      </c>
      <c r="N18" s="52"/>
      <c r="O18" s="67" t="s">
        <v>27</v>
      </c>
      <c r="P18" s="115">
        <v>0.5</v>
      </c>
    </row>
    <row r="19" spans="1:17" x14ac:dyDescent="0.2">
      <c r="A19" s="104"/>
      <c r="B19" s="83"/>
      <c r="C19" s="18" t="s">
        <v>18</v>
      </c>
      <c r="D19" s="6"/>
      <c r="E19" s="6"/>
      <c r="F19" s="6"/>
      <c r="G19" s="6"/>
      <c r="H19" s="6"/>
      <c r="I19" s="45">
        <f>SUM(I13:I18)</f>
        <v>1300</v>
      </c>
      <c r="J19" s="6"/>
      <c r="K19" s="105"/>
      <c r="M19" s="51"/>
      <c r="N19" s="52"/>
      <c r="O19" s="52"/>
      <c r="P19" s="68"/>
    </row>
    <row r="20" spans="1:17" x14ac:dyDescent="0.2">
      <c r="A20" s="104"/>
      <c r="B20" s="83"/>
      <c r="C20" s="6"/>
      <c r="D20" s="6"/>
      <c r="E20" s="6"/>
      <c r="F20" s="6"/>
      <c r="G20" s="6"/>
      <c r="H20" s="6"/>
      <c r="I20" s="50"/>
      <c r="J20" s="6"/>
      <c r="K20" s="105"/>
      <c r="M20" s="55" t="s">
        <v>58</v>
      </c>
      <c r="N20" s="56"/>
      <c r="O20" s="56" t="s">
        <v>36</v>
      </c>
      <c r="P20" s="69"/>
      <c r="Q20" s="70"/>
    </row>
    <row r="21" spans="1:17" x14ac:dyDescent="0.2">
      <c r="A21" s="104"/>
      <c r="J21" s="6"/>
      <c r="K21" s="105"/>
      <c r="M21" s="21" t="s">
        <v>38</v>
      </c>
      <c r="N21" s="21"/>
      <c r="O21" s="21"/>
      <c r="P21" s="40" t="s">
        <v>12</v>
      </c>
      <c r="Q21" s="70"/>
    </row>
    <row r="22" spans="1:17" x14ac:dyDescent="0.2">
      <c r="A22" s="104"/>
      <c r="J22" s="6"/>
      <c r="K22" s="105"/>
      <c r="M22" s="41" t="s">
        <v>59</v>
      </c>
      <c r="N22" s="42" t="s">
        <v>60</v>
      </c>
      <c r="O22" s="71">
        <f>P9</f>
        <v>3.5</v>
      </c>
      <c r="P22" s="72">
        <f>21.2*O22</f>
        <v>74.2</v>
      </c>
      <c r="Q22" s="70"/>
    </row>
    <row r="23" spans="1:17" x14ac:dyDescent="0.2">
      <c r="A23" s="104"/>
      <c r="B23" s="83" t="s">
        <v>22</v>
      </c>
      <c r="C23" s="6"/>
      <c r="D23" s="6"/>
      <c r="E23" s="6"/>
      <c r="F23" s="6"/>
      <c r="G23" s="6"/>
      <c r="H23" s="6"/>
      <c r="I23" s="6"/>
      <c r="J23" s="6"/>
      <c r="K23" s="105"/>
      <c r="M23" s="31" t="s">
        <v>19</v>
      </c>
      <c r="N23" s="62" t="s">
        <v>61</v>
      </c>
      <c r="O23" s="73">
        <f>P10</f>
        <v>10</v>
      </c>
      <c r="P23" s="74">
        <f>17.5*O23</f>
        <v>175</v>
      </c>
      <c r="Q23" s="70"/>
    </row>
    <row r="24" spans="1:17" x14ac:dyDescent="0.2">
      <c r="A24" s="104"/>
      <c r="B24" s="83"/>
      <c r="C24" s="6" t="s">
        <v>25</v>
      </c>
      <c r="D24" s="6"/>
      <c r="E24" s="6"/>
      <c r="F24" s="6"/>
      <c r="G24" s="64">
        <f>P15</f>
        <v>5.3</v>
      </c>
      <c r="H24" s="59" t="s">
        <v>24</v>
      </c>
      <c r="I24" s="50">
        <f>ROUND(2*(I17*P15%),1)/2</f>
        <v>68.900000000000006</v>
      </c>
      <c r="J24" s="6"/>
      <c r="K24" s="105"/>
      <c r="M24" s="31" t="s">
        <v>40</v>
      </c>
      <c r="N24" s="62" t="s">
        <v>62</v>
      </c>
      <c r="O24" s="73">
        <f>P11</f>
        <v>8</v>
      </c>
      <c r="P24" s="74">
        <f>21.2*O24</f>
        <v>169.6</v>
      </c>
      <c r="Q24" s="70"/>
    </row>
    <row r="25" spans="1:17" x14ac:dyDescent="0.2">
      <c r="A25" s="104"/>
      <c r="B25" s="83"/>
      <c r="C25" s="6" t="s">
        <v>28</v>
      </c>
      <c r="D25" s="6"/>
      <c r="E25" s="6"/>
      <c r="F25" s="6"/>
      <c r="G25" s="59">
        <f>P16</f>
        <v>1.1000000000000001</v>
      </c>
      <c r="H25" s="59" t="s">
        <v>24</v>
      </c>
      <c r="I25" s="50">
        <f>ROUND(2*(I19*P16%),1)/2</f>
        <v>14.3</v>
      </c>
      <c r="J25" s="6"/>
      <c r="K25" s="105"/>
      <c r="M25" s="31" t="s">
        <v>42</v>
      </c>
      <c r="N25" s="62"/>
      <c r="O25" s="62"/>
      <c r="P25" s="33">
        <f>SUM(P22:P24)</f>
        <v>418.79999999999995</v>
      </c>
      <c r="Q25" s="70"/>
    </row>
    <row r="26" spans="1:17" x14ac:dyDescent="0.2">
      <c r="A26" s="104"/>
      <c r="B26" s="83"/>
      <c r="C26" s="6" t="s">
        <v>29</v>
      </c>
      <c r="D26" s="6"/>
      <c r="E26" s="6"/>
      <c r="F26" s="6"/>
      <c r="G26" s="64">
        <f>P17</f>
        <v>1.607</v>
      </c>
      <c r="H26" s="59" t="s">
        <v>24</v>
      </c>
      <c r="I26" s="50">
        <f>ROUND(2*(I19*P17%),1)/2</f>
        <v>20.9</v>
      </c>
      <c r="J26" s="6"/>
      <c r="K26" s="105"/>
      <c r="M26" s="31"/>
      <c r="N26" s="62"/>
      <c r="O26" s="62"/>
      <c r="P26" s="33"/>
      <c r="Q26" s="70"/>
    </row>
    <row r="27" spans="1:17" x14ac:dyDescent="0.2">
      <c r="A27" s="104"/>
      <c r="B27" s="83"/>
      <c r="C27" s="6" t="s">
        <v>32</v>
      </c>
      <c r="D27" s="6"/>
      <c r="E27" s="6"/>
      <c r="F27" s="6"/>
      <c r="G27" s="64">
        <f>P18</f>
        <v>0.5</v>
      </c>
      <c r="H27" s="59" t="s">
        <v>24</v>
      </c>
      <c r="I27" s="50">
        <f>ROUND(2*(I19*P18%),1)/2</f>
        <v>6.5</v>
      </c>
      <c r="J27" s="6"/>
      <c r="K27" s="105"/>
      <c r="M27" s="76" t="s">
        <v>21</v>
      </c>
      <c r="N27" s="77" t="s">
        <v>43</v>
      </c>
      <c r="O27" s="78">
        <f>P13</f>
        <v>11.5</v>
      </c>
      <c r="P27" s="79">
        <f>30*O27</f>
        <v>345</v>
      </c>
      <c r="Q27" s="70"/>
    </row>
    <row r="28" spans="1:17" x14ac:dyDescent="0.2">
      <c r="A28" s="104"/>
      <c r="B28" s="83"/>
      <c r="C28" s="6" t="s">
        <v>34</v>
      </c>
      <c r="D28" s="6"/>
      <c r="E28" s="6"/>
      <c r="F28" s="6"/>
      <c r="G28" s="6"/>
      <c r="H28" s="6"/>
      <c r="I28" s="50">
        <v>0</v>
      </c>
      <c r="J28" s="6"/>
      <c r="K28" s="105"/>
      <c r="M28" s="21" t="s">
        <v>45</v>
      </c>
      <c r="N28" s="21"/>
      <c r="O28" s="21"/>
      <c r="P28" s="80" t="s">
        <v>12</v>
      </c>
      <c r="Q28" s="70"/>
    </row>
    <row r="29" spans="1:17" x14ac:dyDescent="0.2">
      <c r="A29" s="104"/>
      <c r="B29" s="83"/>
      <c r="C29" s="6" t="s">
        <v>35</v>
      </c>
      <c r="D29" s="6"/>
      <c r="E29" s="6"/>
      <c r="F29" s="6"/>
      <c r="G29" s="6"/>
      <c r="H29" s="6"/>
      <c r="I29" s="50">
        <f>IF(P3=5,IF(H13=3,P39,P25),IF(H13=3,P46,P32))</f>
        <v>418.79999999999995</v>
      </c>
      <c r="J29" s="50"/>
      <c r="K29" s="105"/>
      <c r="M29" s="41" t="s">
        <v>59</v>
      </c>
      <c r="N29" s="42" t="s">
        <v>63</v>
      </c>
      <c r="O29" s="71">
        <f>P9</f>
        <v>3.5</v>
      </c>
      <c r="P29" s="72">
        <f>21.7*O29</f>
        <v>75.95</v>
      </c>
      <c r="Q29" s="70"/>
    </row>
    <row r="30" spans="1:17" x14ac:dyDescent="0.2">
      <c r="A30" s="104"/>
      <c r="B30" s="83"/>
      <c r="C30" s="6" t="s">
        <v>37</v>
      </c>
      <c r="D30" s="6"/>
      <c r="E30" s="6"/>
      <c r="F30" s="6"/>
      <c r="G30" s="6"/>
      <c r="H30" s="6"/>
      <c r="I30" s="50">
        <f>IF(H13=3,P41,P27)</f>
        <v>345</v>
      </c>
      <c r="J30" s="6"/>
      <c r="K30" s="105"/>
      <c r="M30" s="31" t="s">
        <v>19</v>
      </c>
      <c r="N30" s="62" t="s">
        <v>64</v>
      </c>
      <c r="O30" s="73">
        <f>P10</f>
        <v>10</v>
      </c>
      <c r="P30" s="74">
        <f>18*O30</f>
        <v>180</v>
      </c>
      <c r="Q30" s="70"/>
    </row>
    <row r="31" spans="1:17" x14ac:dyDescent="0.2">
      <c r="A31" s="104"/>
      <c r="B31" s="83"/>
      <c r="J31" s="6"/>
      <c r="K31" s="105"/>
      <c r="M31" s="31" t="s">
        <v>40</v>
      </c>
      <c r="N31" s="62" t="s">
        <v>65</v>
      </c>
      <c r="O31" s="73">
        <f>P11</f>
        <v>8</v>
      </c>
      <c r="P31" s="74">
        <f>21.7*O31</f>
        <v>173.6</v>
      </c>
      <c r="Q31" s="70"/>
    </row>
    <row r="32" spans="1:17" x14ac:dyDescent="0.2">
      <c r="A32" s="104"/>
      <c r="B32" s="83"/>
      <c r="C32" s="18" t="s">
        <v>39</v>
      </c>
      <c r="D32" s="6"/>
      <c r="E32" s="6"/>
      <c r="F32" s="6"/>
      <c r="G32" s="6"/>
      <c r="H32" s="6"/>
      <c r="I32" s="50">
        <f>SUM(I24:I30)</f>
        <v>874.4</v>
      </c>
      <c r="J32" s="50"/>
      <c r="K32" s="105"/>
      <c r="L32" s="3"/>
      <c r="M32" s="31" t="s">
        <v>42</v>
      </c>
      <c r="N32" s="62"/>
      <c r="O32" s="62"/>
      <c r="P32" s="33">
        <f>SUM(P29:P31)</f>
        <v>429.54999999999995</v>
      </c>
      <c r="Q32" s="70"/>
    </row>
    <row r="33" spans="1:18" x14ac:dyDescent="0.2">
      <c r="A33" s="104"/>
      <c r="B33" s="83"/>
      <c r="J33" s="6"/>
      <c r="K33" s="105"/>
      <c r="L33" s="3"/>
      <c r="M33" s="31"/>
      <c r="N33" s="62"/>
      <c r="O33" s="62"/>
      <c r="P33" s="33"/>
      <c r="Q33" s="70"/>
    </row>
    <row r="34" spans="1:18" x14ac:dyDescent="0.2">
      <c r="A34" s="104"/>
      <c r="B34" s="83"/>
      <c r="C34" s="18" t="s">
        <v>41</v>
      </c>
      <c r="D34" s="6"/>
      <c r="E34" s="6"/>
      <c r="F34" s="6"/>
      <c r="G34" s="6"/>
      <c r="H34" s="6"/>
      <c r="I34" s="75">
        <f>ROUND(2*(I19-I32)/2,1)</f>
        <v>425.6</v>
      </c>
      <c r="J34" s="6"/>
      <c r="K34" s="105"/>
      <c r="L34" s="3"/>
      <c r="M34" s="76" t="s">
        <v>21</v>
      </c>
      <c r="N34" s="77" t="s">
        <v>47</v>
      </c>
      <c r="O34" s="78">
        <f>P13</f>
        <v>11.5</v>
      </c>
      <c r="P34" s="79">
        <f>30*O34</f>
        <v>345</v>
      </c>
    </row>
    <row r="35" spans="1:18" x14ac:dyDescent="0.2">
      <c r="A35" s="104"/>
      <c r="J35" s="6"/>
      <c r="K35" s="105"/>
      <c r="L35" s="3"/>
      <c r="M35" s="21" t="s">
        <v>48</v>
      </c>
      <c r="N35" s="21"/>
      <c r="O35" s="21"/>
      <c r="P35" s="80" t="s">
        <v>12</v>
      </c>
    </row>
    <row r="36" spans="1:18" x14ac:dyDescent="0.2">
      <c r="A36" s="104"/>
      <c r="J36" s="6"/>
      <c r="K36" s="105"/>
      <c r="L36" s="3"/>
      <c r="M36" s="41" t="s">
        <v>50</v>
      </c>
      <c r="N36" s="42" t="s">
        <v>62</v>
      </c>
      <c r="O36" s="71">
        <f>P9</f>
        <v>3.5</v>
      </c>
      <c r="P36" s="72">
        <f>21.2*O36</f>
        <v>74.2</v>
      </c>
    </row>
    <row r="37" spans="1:18" x14ac:dyDescent="0.2">
      <c r="A37" s="104"/>
      <c r="B37" s="101" t="s">
        <v>44</v>
      </c>
      <c r="J37" s="6"/>
      <c r="K37" s="105"/>
      <c r="L37" s="3"/>
      <c r="M37" s="31" t="s">
        <v>19</v>
      </c>
      <c r="N37" s="62" t="s">
        <v>66</v>
      </c>
      <c r="O37" s="73">
        <f>P10</f>
        <v>10</v>
      </c>
      <c r="P37" s="74">
        <f>13*O37</f>
        <v>130</v>
      </c>
    </row>
    <row r="38" spans="1:18" x14ac:dyDescent="0.2">
      <c r="A38" s="104"/>
      <c r="B38" s="83"/>
      <c r="C38" s="1" t="s">
        <v>46</v>
      </c>
      <c r="J38" s="6"/>
      <c r="K38" s="105"/>
      <c r="L38" s="3"/>
      <c r="M38" s="31" t="s">
        <v>40</v>
      </c>
      <c r="N38" s="62" t="s">
        <v>62</v>
      </c>
      <c r="O38" s="73">
        <f>P11</f>
        <v>8</v>
      </c>
      <c r="P38" s="74">
        <f>21.2*O38</f>
        <v>169.6</v>
      </c>
    </row>
    <row r="39" spans="1:18" x14ac:dyDescent="0.2">
      <c r="A39" s="104"/>
      <c r="B39" s="26"/>
      <c r="C39" s="81"/>
      <c r="D39" s="81"/>
      <c r="E39" s="81"/>
      <c r="F39" s="81"/>
      <c r="G39" s="81"/>
      <c r="H39" s="6"/>
      <c r="I39" s="82"/>
      <c r="J39" s="6"/>
      <c r="K39" s="105"/>
      <c r="L39" s="3"/>
      <c r="M39" s="31" t="s">
        <v>42</v>
      </c>
      <c r="N39" s="62"/>
      <c r="O39" s="62"/>
      <c r="P39" s="33">
        <f>SUM(P36:P38)</f>
        <v>373.79999999999995</v>
      </c>
    </row>
    <row r="40" spans="1:18" x14ac:dyDescent="0.2">
      <c r="A40" s="104"/>
      <c r="B40" s="26"/>
      <c r="C40" s="81"/>
      <c r="D40" s="81"/>
      <c r="E40" s="81"/>
      <c r="F40" s="81"/>
      <c r="G40" s="81"/>
      <c r="H40" s="6"/>
      <c r="I40" s="82"/>
      <c r="J40" s="6"/>
      <c r="K40" s="105"/>
      <c r="L40" s="3"/>
      <c r="M40" s="31"/>
      <c r="N40" s="62"/>
      <c r="O40" s="62"/>
      <c r="P40" s="74"/>
    </row>
    <row r="41" spans="1:18" x14ac:dyDescent="0.2">
      <c r="A41" s="104"/>
      <c r="B41" s="83"/>
      <c r="C41" s="18"/>
      <c r="D41" s="6"/>
      <c r="E41" s="6"/>
      <c r="F41" s="6"/>
      <c r="G41" s="6"/>
      <c r="H41" s="6"/>
      <c r="I41" s="75"/>
      <c r="J41" s="6"/>
      <c r="K41" s="105"/>
      <c r="L41" s="3"/>
      <c r="M41" s="76" t="s">
        <v>21</v>
      </c>
      <c r="N41" s="77" t="s">
        <v>43</v>
      </c>
      <c r="O41" s="78">
        <f>P13</f>
        <v>11.5</v>
      </c>
      <c r="P41" s="79">
        <f>30*O41</f>
        <v>345</v>
      </c>
    </row>
    <row r="42" spans="1:18" x14ac:dyDescent="0.2">
      <c r="A42" s="104"/>
      <c r="B42" s="83"/>
      <c r="C42" s="6"/>
      <c r="D42" s="6"/>
      <c r="E42" s="6"/>
      <c r="F42" s="6"/>
      <c r="G42" s="6"/>
      <c r="H42" s="6"/>
      <c r="I42" s="6"/>
      <c r="J42" s="6"/>
      <c r="K42" s="105"/>
      <c r="L42" s="3"/>
      <c r="M42" s="21" t="s">
        <v>52</v>
      </c>
      <c r="N42" s="21"/>
      <c r="O42" s="21"/>
      <c r="P42" s="80" t="s">
        <v>12</v>
      </c>
    </row>
    <row r="43" spans="1:18" x14ac:dyDescent="0.2">
      <c r="A43" s="104"/>
      <c r="B43" s="83"/>
      <c r="C43" s="6"/>
      <c r="D43" s="6"/>
      <c r="E43" s="6"/>
      <c r="F43" s="6"/>
      <c r="G43" s="6"/>
      <c r="H43" s="6"/>
      <c r="I43" s="6"/>
      <c r="J43" s="6"/>
      <c r="K43" s="105"/>
      <c r="L43" s="3"/>
      <c r="M43" s="41" t="s">
        <v>50</v>
      </c>
      <c r="N43" s="42" t="s">
        <v>65</v>
      </c>
      <c r="O43" s="71">
        <f>P9</f>
        <v>3.5</v>
      </c>
      <c r="P43" s="72">
        <f>21.7*O43</f>
        <v>75.95</v>
      </c>
    </row>
    <row r="44" spans="1:18" x14ac:dyDescent="0.2">
      <c r="A44" s="104"/>
      <c r="B44" s="83"/>
      <c r="C44" s="6"/>
      <c r="D44" s="6"/>
      <c r="E44" s="6"/>
      <c r="F44" s="6"/>
      <c r="G44" s="6"/>
      <c r="H44" s="6"/>
      <c r="I44" s="6"/>
      <c r="J44" s="6"/>
      <c r="K44" s="105"/>
      <c r="L44" s="3"/>
      <c r="M44" s="31" t="s">
        <v>19</v>
      </c>
      <c r="N44" s="62" t="s">
        <v>67</v>
      </c>
      <c r="O44" s="73">
        <f>P10</f>
        <v>10</v>
      </c>
      <c r="P44" s="74">
        <f>13.5*O44</f>
        <v>135</v>
      </c>
    </row>
    <row r="45" spans="1:18" ht="16.5" thickBot="1" x14ac:dyDescent="0.3">
      <c r="A45" s="104"/>
      <c r="B45" s="94" t="s">
        <v>49</v>
      </c>
      <c r="C45" s="6"/>
      <c r="D45" s="6"/>
      <c r="E45" s="6"/>
      <c r="F45" s="6"/>
      <c r="G45" s="34" t="s">
        <v>12</v>
      </c>
      <c r="H45" s="6"/>
      <c r="I45" s="95">
        <f>I34+I39</f>
        <v>425.6</v>
      </c>
      <c r="J45" s="6"/>
      <c r="K45" s="105"/>
      <c r="L45" s="3"/>
      <c r="M45" s="31" t="s">
        <v>40</v>
      </c>
      <c r="N45" s="62" t="s">
        <v>65</v>
      </c>
      <c r="O45" s="73">
        <f>P11</f>
        <v>8</v>
      </c>
      <c r="P45" s="74">
        <f>21.7*O45</f>
        <v>173.6</v>
      </c>
    </row>
    <row r="46" spans="1:18" ht="13.5" thickTop="1" x14ac:dyDescent="0.2">
      <c r="A46" s="104"/>
      <c r="B46" s="83"/>
      <c r="C46" s="6"/>
      <c r="D46" s="6"/>
      <c r="E46" s="6"/>
      <c r="F46" s="6"/>
      <c r="G46" s="6"/>
      <c r="H46" s="6"/>
      <c r="I46" s="3"/>
      <c r="J46" s="6"/>
      <c r="K46" s="105"/>
      <c r="L46" s="3"/>
      <c r="M46" s="31" t="s">
        <v>42</v>
      </c>
      <c r="N46" s="62"/>
      <c r="O46" s="62"/>
      <c r="P46" s="33">
        <f>SUM(P43:P45)</f>
        <v>384.54999999999995</v>
      </c>
      <c r="Q46" s="89"/>
      <c r="R46" s="88"/>
    </row>
    <row r="47" spans="1:18" x14ac:dyDescent="0.2">
      <c r="A47" s="104"/>
      <c r="B47" s="26"/>
      <c r="C47" s="6"/>
      <c r="D47" s="6"/>
      <c r="E47" s="6"/>
      <c r="F47" s="6"/>
      <c r="G47" s="6"/>
      <c r="H47" s="6"/>
      <c r="I47" s="6"/>
      <c r="J47" s="6"/>
      <c r="K47" s="105"/>
      <c r="M47" s="31"/>
      <c r="N47" s="62"/>
      <c r="O47" s="62"/>
      <c r="P47" s="74"/>
    </row>
    <row r="48" spans="1:18" x14ac:dyDescent="0.2">
      <c r="A48" s="104"/>
      <c r="B48" s="83"/>
      <c r="C48" s="6"/>
      <c r="D48" s="6"/>
      <c r="E48" s="6"/>
      <c r="F48" s="6"/>
      <c r="G48" s="6"/>
      <c r="H48" s="6"/>
      <c r="I48" s="6"/>
      <c r="J48" s="6"/>
      <c r="K48" s="105"/>
      <c r="M48" s="76" t="s">
        <v>21</v>
      </c>
      <c r="N48" s="77" t="s">
        <v>43</v>
      </c>
      <c r="O48" s="78">
        <f>P13</f>
        <v>11.5</v>
      </c>
      <c r="P48" s="79">
        <f>30*O48</f>
        <v>345</v>
      </c>
    </row>
    <row r="49" spans="1:13" x14ac:dyDescent="0.2">
      <c r="A49" s="104"/>
      <c r="B49" s="83" t="s">
        <v>51</v>
      </c>
      <c r="C49" s="6"/>
      <c r="D49" s="18"/>
      <c r="E49" s="18"/>
      <c r="F49" s="100"/>
      <c r="G49" s="100"/>
      <c r="H49" s="100"/>
      <c r="I49" s="100"/>
      <c r="J49" s="6"/>
      <c r="K49" s="105"/>
    </row>
    <row r="50" spans="1:13" x14ac:dyDescent="0.2">
      <c r="A50" s="104"/>
      <c r="B50" s="83"/>
      <c r="C50" s="6"/>
      <c r="D50" s="6"/>
      <c r="E50" s="6"/>
      <c r="F50" s="6"/>
      <c r="G50" s="6"/>
      <c r="H50" s="6"/>
      <c r="I50" s="6"/>
      <c r="J50" s="6"/>
      <c r="K50" s="105"/>
      <c r="M50" s="1" t="s">
        <v>68</v>
      </c>
    </row>
    <row r="51" spans="1:13" ht="15" x14ac:dyDescent="0.2">
      <c r="A51" s="104"/>
      <c r="B51" s="83"/>
      <c r="C51" s="6"/>
      <c r="D51" s="6"/>
      <c r="E51" s="6"/>
      <c r="F51" s="6"/>
      <c r="G51" s="6"/>
      <c r="H51" s="6"/>
      <c r="I51" s="6"/>
      <c r="J51" s="6"/>
      <c r="K51" s="105"/>
      <c r="M51" s="1" t="s">
        <v>69</v>
      </c>
    </row>
    <row r="52" spans="1:13" ht="15" x14ac:dyDescent="0.2">
      <c r="A52" s="104"/>
      <c r="B52" s="83" t="s">
        <v>53</v>
      </c>
      <c r="C52" s="18"/>
      <c r="D52" s="18"/>
      <c r="E52" s="18"/>
      <c r="F52" s="84"/>
      <c r="G52" s="84"/>
      <c r="H52" s="84"/>
      <c r="I52" s="84"/>
      <c r="J52" s="6"/>
      <c r="K52" s="105"/>
      <c r="M52" s="90" t="s">
        <v>74</v>
      </c>
    </row>
    <row r="53" spans="1:13" ht="15" x14ac:dyDescent="0.2">
      <c r="A53" s="104"/>
      <c r="B53" s="83"/>
      <c r="C53" s="18"/>
      <c r="D53" s="18"/>
      <c r="E53" s="18"/>
      <c r="F53" s="18"/>
      <c r="G53" s="18"/>
      <c r="H53" s="18"/>
      <c r="I53" s="18"/>
      <c r="J53" s="6"/>
      <c r="K53" s="105"/>
      <c r="M53" s="90" t="s">
        <v>73</v>
      </c>
    </row>
    <row r="54" spans="1:13" x14ac:dyDescent="0.2">
      <c r="A54" s="104"/>
      <c r="B54" s="83"/>
      <c r="C54" s="18"/>
      <c r="D54" s="18"/>
      <c r="E54" s="18"/>
      <c r="F54" s="18"/>
      <c r="G54" s="18"/>
      <c r="H54" s="18"/>
      <c r="I54" s="18"/>
      <c r="J54" s="6"/>
      <c r="K54" s="105"/>
      <c r="M54" s="90" t="s">
        <v>70</v>
      </c>
    </row>
    <row r="55" spans="1:13" x14ac:dyDescent="0.2">
      <c r="A55" s="106"/>
      <c r="B55" s="83" t="s">
        <v>54</v>
      </c>
      <c r="C55" s="85"/>
      <c r="D55" s="85"/>
      <c r="E55" s="85"/>
      <c r="F55" s="86"/>
      <c r="G55" s="86"/>
      <c r="H55" s="86"/>
      <c r="I55" s="86"/>
      <c r="J55" s="87"/>
      <c r="K55" s="107"/>
      <c r="L55" s="88"/>
    </row>
    <row r="56" spans="1:13" x14ac:dyDescent="0.2">
      <c r="A56" s="104"/>
      <c r="B56" s="83"/>
      <c r="C56" s="6"/>
      <c r="D56" s="6"/>
      <c r="E56" s="6"/>
      <c r="F56" s="6"/>
      <c r="G56" s="6"/>
      <c r="H56" s="6"/>
      <c r="I56" s="6"/>
      <c r="K56" s="105"/>
    </row>
    <row r="57" spans="1:13" x14ac:dyDescent="0.2">
      <c r="A57" s="111"/>
      <c r="K57" s="112"/>
    </row>
    <row r="58" spans="1:13" x14ac:dyDescent="0.2">
      <c r="A58" s="108"/>
      <c r="B58" s="91"/>
      <c r="C58" s="109" t="s">
        <v>71</v>
      </c>
      <c r="D58" s="109"/>
      <c r="E58" s="2"/>
      <c r="F58" s="2"/>
      <c r="G58" s="2"/>
      <c r="H58" s="2"/>
      <c r="I58" s="2"/>
      <c r="J58" s="2"/>
      <c r="K58" s="110"/>
    </row>
  </sheetData>
  <phoneticPr fontId="16" type="noConversion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</vt:i4>
      </vt:variant>
    </vt:vector>
  </HeadingPairs>
  <TitlesOfParts>
    <vt:vector size="14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Tabelle3</vt:lpstr>
      <vt:lpstr>Januar!Druckbereich</vt:lpstr>
    </vt:vector>
  </TitlesOfParts>
  <Company>Kanton Aargau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Spillmann</dc:creator>
  <cp:lastModifiedBy>Spörri Reto  DFRLWAG</cp:lastModifiedBy>
  <cp:lastPrinted>2023-12-04T20:32:42Z</cp:lastPrinted>
  <dcterms:created xsi:type="dcterms:W3CDTF">2009-02-27T14:19:10Z</dcterms:created>
  <dcterms:modified xsi:type="dcterms:W3CDTF">2026-08-31T14:31:27Z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0008002001000000000001023720</vt:lpwstr>
  </property>
</Properties>
</file>